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50" yWindow="1485" windowWidth="15210" windowHeight="8880" activeTab="0"/>
  </bookViews>
  <sheets>
    <sheet name="Intro" sheetId="1" r:id="rId1"/>
    <sheet name="Pauses Cafés" sheetId="2" r:id="rId2"/>
    <sheet name="Dejeuner Club - &quot;la Table&quot;" sheetId="3" r:id="rId3"/>
    <sheet name="Buffets" sheetId="4" r:id="rId4"/>
    <sheet name="Cocktails" sheetId="5" r:id="rId5"/>
    <sheet name="Sur mesure" sheetId="6" r:id="rId6"/>
    <sheet name="Boissons " sheetId="7" r:id="rId7"/>
  </sheets>
  <definedNames>
    <definedName name="_xlnm.Print_Area" localSheetId="6">'Boissons '!$A$1:$G$57</definedName>
    <definedName name="_xlnm.Print_Area" localSheetId="3">'Buffets'!$A$1:$G$43</definedName>
    <definedName name="_xlnm.Print_Area" localSheetId="4">'Cocktails'!$A$1:$G$80</definedName>
    <definedName name="_xlnm.Print_Area" localSheetId="2">'Dejeuner Club - "la Table"'!$A$1:$G$79</definedName>
    <definedName name="_xlnm.Print_Area" localSheetId="0">'Intro'!$B$2:$Q$28</definedName>
    <definedName name="_xlnm.Print_Area" localSheetId="1">'Pauses Cafés'!$A$1:$G$44</definedName>
    <definedName name="_xlnm.Print_Area" localSheetId="5">'Sur mesure'!$A$1:$G$48</definedName>
  </definedNames>
  <calcPr fullCalcOnLoad="1"/>
</workbook>
</file>

<file path=xl/sharedStrings.xml><?xml version="1.0" encoding="utf-8"?>
<sst xmlns="http://schemas.openxmlformats.org/spreadsheetml/2006/main" count="369" uniqueCount="185">
  <si>
    <t>Quantité</t>
  </si>
  <si>
    <t>PU HT (€)</t>
  </si>
  <si>
    <t>Prestations</t>
  </si>
  <si>
    <t>Nom et visa du demandeur</t>
  </si>
  <si>
    <t>Date du devis</t>
  </si>
  <si>
    <t>Total H.T. (€)</t>
  </si>
  <si>
    <t>Total T.T.C. (€)</t>
  </si>
  <si>
    <t>Code T.V.A.</t>
  </si>
  <si>
    <t>Total T.V.A.</t>
  </si>
  <si>
    <t>Prix T.T.C. / pers.</t>
  </si>
  <si>
    <t xml:space="preserve">Nom et Visa
de la hiérarchie autorisée </t>
  </si>
  <si>
    <t>Cocktail 6 pièces</t>
  </si>
  <si>
    <t>Cocktail 6 pièces Prestige</t>
  </si>
  <si>
    <t>Cocktail 8 pièces</t>
  </si>
  <si>
    <t>Cocktail 8 pièces Prestige</t>
  </si>
  <si>
    <t>Cocktail 10 pièces</t>
  </si>
  <si>
    <t>Cocktail 12 pièces</t>
  </si>
  <si>
    <t>Les  Cocktails</t>
  </si>
  <si>
    <t>Les petits-plus gourmands…</t>
  </si>
  <si>
    <t>Prix T.T.C Total</t>
  </si>
  <si>
    <t>Cocktail 10 pièces Prestige</t>
  </si>
  <si>
    <t>Cocktail 12 pièces Prestige</t>
  </si>
  <si>
    <t>Cocktail 15 pièces</t>
  </si>
  <si>
    <t>Cocktail 15 pièces Prestige</t>
  </si>
  <si>
    <t>Cocktail 18 pièces</t>
  </si>
  <si>
    <t>Cocktail 18 pièces Prestige</t>
  </si>
  <si>
    <t>Cocktail 24 pièces</t>
  </si>
  <si>
    <t>Cocktail 24 pièces Prestige</t>
  </si>
  <si>
    <t>Forfait nappage</t>
  </si>
  <si>
    <t>Prestations boissons</t>
  </si>
  <si>
    <t>Bouteille de Jus de fruits Bocal 1L</t>
  </si>
  <si>
    <r>
      <t xml:space="preserve">Bouteille Soft 1,5L </t>
    </r>
    <r>
      <rPr>
        <i/>
        <sz val="12"/>
        <rFont val="Century Gothic"/>
        <family val="2"/>
      </rPr>
      <t>(Coca, Coca-Light)</t>
    </r>
  </si>
  <si>
    <r>
      <t xml:space="preserve">Plateau de fours sucrés </t>
    </r>
    <r>
      <rPr>
        <sz val="14"/>
        <rFont val="Century Gothic"/>
        <family val="2"/>
      </rPr>
      <t>- 48 dégustations</t>
    </r>
  </si>
  <si>
    <r>
      <t xml:space="preserve">Plateau de macarons </t>
    </r>
    <r>
      <rPr>
        <sz val="14"/>
        <rFont val="Century Gothic"/>
        <family val="2"/>
      </rPr>
      <t>- 40 dégustations</t>
    </r>
  </si>
  <si>
    <r>
      <t>Boite pastel Fantaisie</t>
    </r>
    <r>
      <rPr>
        <sz val="14"/>
        <rFont val="Century Gothic"/>
        <family val="2"/>
      </rPr>
      <t xml:space="preserve"> - 50 pièces</t>
    </r>
  </si>
  <si>
    <r>
      <t xml:space="preserve">Boîte à crêpes </t>
    </r>
    <r>
      <rPr>
        <sz val="14"/>
        <rFont val="Century Gothic"/>
        <family val="2"/>
      </rPr>
      <t>- 100 pièces</t>
    </r>
  </si>
  <si>
    <r>
      <t xml:space="preserve">Bar à tapas </t>
    </r>
    <r>
      <rPr>
        <sz val="14"/>
        <rFont val="Century Gothic"/>
        <family val="2"/>
      </rPr>
      <t>- 2,7 kg environ</t>
    </r>
  </si>
  <si>
    <r>
      <t xml:space="preserve">Bonbonnière "Financiers Lingot" </t>
    </r>
    <r>
      <rPr>
        <sz val="14"/>
        <rFont val="Century Gothic"/>
        <family val="2"/>
      </rPr>
      <t>- 50 pièces</t>
    </r>
  </si>
  <si>
    <t>FORMULAIRE DE RESERVATION</t>
  </si>
  <si>
    <t>IDENTIFICATION DU DEMANDEUR</t>
  </si>
  <si>
    <t>Prénom</t>
  </si>
  <si>
    <t>Poste</t>
  </si>
  <si>
    <t>Mail</t>
  </si>
  <si>
    <t>Code Entité</t>
  </si>
  <si>
    <t>Nom du Responsable</t>
  </si>
  <si>
    <t>Gestion</t>
  </si>
  <si>
    <t>Date de la prestation</t>
  </si>
  <si>
    <t>Nombre de convives</t>
  </si>
  <si>
    <t>Heure de début</t>
  </si>
  <si>
    <t>Heure de fin</t>
  </si>
  <si>
    <r>
      <rPr>
        <b/>
        <sz val="18"/>
        <color indexed="56"/>
        <rFont val="Times New Roman"/>
        <family val="1"/>
      </rPr>
      <t>1/</t>
    </r>
    <r>
      <rPr>
        <sz val="18"/>
        <color indexed="56"/>
        <rFont val="Times New Roman"/>
        <family val="1"/>
      </rPr>
      <t xml:space="preserve"> </t>
    </r>
    <r>
      <rPr>
        <u val="single"/>
        <sz val="18"/>
        <color indexed="56"/>
        <rFont val="Times New Roman"/>
        <family val="1"/>
      </rPr>
      <t>Soit</t>
    </r>
    <r>
      <rPr>
        <sz val="18"/>
        <color indexed="56"/>
        <rFont val="Times New Roman"/>
        <family val="1"/>
      </rPr>
      <t xml:space="preserve"> par </t>
    </r>
    <r>
      <rPr>
        <sz val="18"/>
        <color indexed="10"/>
        <rFont val="Times New Roman"/>
        <family val="1"/>
      </rPr>
      <t>mail à "EC32101@compass-group.fr"</t>
    </r>
    <r>
      <rPr>
        <sz val="18"/>
        <color indexed="56"/>
        <rFont val="Times New Roman"/>
        <family val="1"/>
      </rPr>
      <t xml:space="preserve"> si vous avez un </t>
    </r>
    <r>
      <rPr>
        <b/>
        <u val="single"/>
        <sz val="18"/>
        <color indexed="10"/>
        <rFont val="Times New Roman"/>
        <family val="1"/>
      </rPr>
      <t>numéro de commande ouverte.</t>
    </r>
    <r>
      <rPr>
        <sz val="18"/>
        <color indexed="56"/>
        <rFont val="Times New Roman"/>
        <family val="1"/>
      </rPr>
      <t xml:space="preserve"> Ce dernier sera à indiquer </t>
    </r>
    <r>
      <rPr>
        <u val="single"/>
        <sz val="18"/>
        <color indexed="10"/>
        <rFont val="Times New Roman"/>
        <family val="1"/>
      </rPr>
      <t>obligatoirement</t>
    </r>
    <r>
      <rPr>
        <sz val="18"/>
        <color indexed="56"/>
        <rFont val="Times New Roman"/>
        <family val="1"/>
      </rPr>
      <t xml:space="preserve"> dans le formulaire.
</t>
    </r>
    <r>
      <rPr>
        <b/>
        <sz val="18"/>
        <color indexed="56"/>
        <rFont val="Times New Roman"/>
        <family val="1"/>
      </rPr>
      <t xml:space="preserve">2/ </t>
    </r>
    <r>
      <rPr>
        <u val="single"/>
        <sz val="18"/>
        <color indexed="56"/>
        <rFont val="Times New Roman"/>
        <family val="1"/>
      </rPr>
      <t>Soit</t>
    </r>
    <r>
      <rPr>
        <sz val="18"/>
        <color indexed="56"/>
        <rFont val="Times New Roman"/>
        <family val="1"/>
      </rPr>
      <t xml:space="preserve"> en </t>
    </r>
    <r>
      <rPr>
        <b/>
        <u val="single"/>
        <sz val="18"/>
        <color indexed="10"/>
        <rFont val="Times New Roman"/>
        <family val="1"/>
      </rPr>
      <t>joignant ce document à votre panier</t>
    </r>
    <r>
      <rPr>
        <sz val="18"/>
        <color indexed="56"/>
        <rFont val="Times New Roman"/>
        <family val="1"/>
      </rPr>
      <t xml:space="preserve"> créé sur le Portail Achats en "non trouvé". La PJ sera ainsi </t>
    </r>
    <r>
      <rPr>
        <sz val="18"/>
        <color indexed="10"/>
        <rFont val="Times New Roman"/>
        <family val="1"/>
      </rPr>
      <t xml:space="preserve">envoyé automatiquement par mail </t>
    </r>
    <r>
      <rPr>
        <sz val="18"/>
        <color indexed="56"/>
        <rFont val="Times New Roman"/>
        <family val="1"/>
      </rPr>
      <t>avec votre bon de commande après le process de validation.</t>
    </r>
  </si>
  <si>
    <t>DETAILS MANIFESTATION</t>
  </si>
  <si>
    <r>
      <t xml:space="preserve">N° Commande 
</t>
    </r>
    <r>
      <rPr>
        <b/>
        <u val="single"/>
        <sz val="11"/>
        <color indexed="10"/>
        <rFont val="Century Gothic"/>
        <family val="2"/>
      </rPr>
      <t>(obligatoire si commande ouverte)</t>
    </r>
  </si>
  <si>
    <t>LIEU DE LIVRAISON</t>
  </si>
  <si>
    <t>Nom et N° du Bâtiment</t>
  </si>
  <si>
    <t>Etage</t>
  </si>
  <si>
    <t>N° Salle</t>
  </si>
  <si>
    <t xml:space="preserve">Minimum de commande pour une pause 10 personnes </t>
  </si>
  <si>
    <t>Adresse de facturation</t>
  </si>
  <si>
    <t xml:space="preserve"> Nom</t>
  </si>
  <si>
    <r>
      <rPr>
        <b/>
        <sz val="14"/>
        <color indexed="10"/>
        <rFont val="Century Gothic"/>
        <family val="2"/>
      </rPr>
      <t>Pour rappel</t>
    </r>
    <r>
      <rPr>
        <sz val="14"/>
        <color indexed="56"/>
        <rFont val="Century Gothic"/>
        <family val="2"/>
      </rPr>
      <t>, si vous ne disposez pas au moment de l'envoi du formulaire à EUREST du nombre réel de participants, l'écart constaté entre la facture et le formulaire sera régularisé lors du bon à payer réclamé par votre Gestion.</t>
    </r>
  </si>
  <si>
    <t>Dont TVA 1:</t>
  </si>
  <si>
    <t>Dont TVA 2:</t>
  </si>
  <si>
    <r>
      <t xml:space="preserve">Bouteille de Cristalline - 50 cl   </t>
    </r>
    <r>
      <rPr>
        <sz val="10"/>
        <rFont val="Century Gothic"/>
        <family val="2"/>
      </rPr>
      <t>(plastique)</t>
    </r>
  </si>
  <si>
    <r>
      <t xml:space="preserve">Bouteille de Cristalline - 1,5 L   </t>
    </r>
    <r>
      <rPr>
        <sz val="11"/>
        <rFont val="Century Gothic"/>
        <family val="2"/>
      </rPr>
      <t>(plastique)</t>
    </r>
  </si>
  <si>
    <r>
      <t xml:space="preserve">Bouteille d'Evian 1,5 L   </t>
    </r>
    <r>
      <rPr>
        <sz val="10"/>
        <rFont val="Century Gothic"/>
        <family val="2"/>
      </rPr>
      <t xml:space="preserve"> (verre)</t>
    </r>
  </si>
  <si>
    <r>
      <t xml:space="preserve">Bouteille de Sanpellegrino 1,5 L   </t>
    </r>
    <r>
      <rPr>
        <sz val="11"/>
        <rFont val="Century Gothic"/>
        <family val="2"/>
      </rPr>
      <t>(plastique)</t>
    </r>
  </si>
  <si>
    <t xml:space="preserve">Cremant WolfBerger 75 cl </t>
  </si>
  <si>
    <t>Champagne Louis Constant 75 cl</t>
  </si>
  <si>
    <t>Bordeaux numéro 1 Dourthe 75 cl</t>
  </si>
  <si>
    <t>Riesling 75 cl</t>
  </si>
  <si>
    <t>Plateau-repas formule standard</t>
  </si>
  <si>
    <t>Plateau-repas formule végétarienne</t>
  </si>
  <si>
    <t>Service Comptabilité Fournisseurs - 
28 rue du Dr Roux 75724 Paris Cedex 15</t>
  </si>
  <si>
    <t>Café avec 3 mignardises</t>
  </si>
  <si>
    <t>Ce Formulaire est à TRANSMETTRE à EUREST au plus tard 48h avant la prestation:</t>
  </si>
  <si>
    <t>Heure de réservation</t>
  </si>
  <si>
    <t>Cocktail 9 pièces</t>
  </si>
  <si>
    <t>Cocktail 11 pièces</t>
  </si>
  <si>
    <t>Cocktail 13 pièces</t>
  </si>
  <si>
    <t>Cocktail 21 pièces</t>
  </si>
  <si>
    <r>
      <t xml:space="preserve">Pause Café
</t>
    </r>
    <r>
      <rPr>
        <sz val="10"/>
        <rFont val="Century Gothic"/>
        <family val="2"/>
      </rPr>
      <t>(Café, Thé, Lait, Jus de fruits en brique, Eau)</t>
    </r>
  </si>
  <si>
    <r>
      <t xml:space="preserve">Pause Express
</t>
    </r>
    <r>
      <rPr>
        <sz val="10"/>
        <rFont val="Century Gothic"/>
        <family val="2"/>
      </rPr>
      <t>(Café, Thé, Eau)</t>
    </r>
  </si>
  <si>
    <r>
      <t xml:space="preserve">Pause Classique
</t>
    </r>
    <r>
      <rPr>
        <sz val="10"/>
        <rFont val="Century Gothic"/>
        <family val="2"/>
      </rPr>
      <t>(Café, Thé, Lait, Jus de fruits en brique, Eau, 3 mini-viennoiseries)</t>
    </r>
  </si>
  <si>
    <r>
      <t xml:space="preserve">Pause Prestige
</t>
    </r>
    <r>
      <rPr>
        <sz val="10"/>
        <rFont val="Century Gothic"/>
        <family val="2"/>
      </rPr>
      <t>(Café, Thé, Lait, Jus de fruits en brique, Eau, 3 mini-viennoiseries, Brochettes de fruits)</t>
    </r>
  </si>
  <si>
    <r>
      <t xml:space="preserve">Pause Gourmande
</t>
    </r>
    <r>
      <rPr>
        <sz val="10"/>
        <rFont val="Century Gothic"/>
        <family val="2"/>
      </rPr>
      <t>(Café, Thé, Lait, Eau, Jus de fruits, 1 gâteau moelleux, 2 biscuits secs)</t>
    </r>
  </si>
  <si>
    <t>Thermos de café</t>
  </si>
  <si>
    <t>Thermos de thé</t>
  </si>
  <si>
    <t>Ce Formulaire est à TRANSMETTRE à EUREST au plus tard 72 heures avant prestation à :</t>
  </si>
  <si>
    <t>Ce Formulaire est à TRANSMETTRE à EUREST au plus tard la veille de la prestation avant 16h :</t>
  </si>
  <si>
    <t>Ce Formulaire est à TRANSMETTRE à EUREST au plus tard 48 heures avant prestation à :</t>
  </si>
  <si>
    <t>Tasse de café</t>
  </si>
  <si>
    <t>Tasse de thé</t>
  </si>
  <si>
    <t>Bouteille de Jus de fruits en brique 1L</t>
  </si>
  <si>
    <t>Dont TVA 2 :</t>
  </si>
  <si>
    <t>Dont TVA 1 :</t>
  </si>
  <si>
    <t>Cocktail 13 pièces - Déjeuner</t>
  </si>
  <si>
    <t>Ce Formulaire est à TRANSMETTRE à EUREST au plus tard 48 heures avant la prestation (avant 10h) pour les offres standard et au plus tard 72h avant la prestation pour les offres Prestige et sur-mesure, à :</t>
  </si>
  <si>
    <r>
      <t xml:space="preserve">Bonbonnière "Assortiments de friandises" </t>
    </r>
    <r>
      <rPr>
        <sz val="14"/>
        <rFont val="Century Gothic"/>
        <family val="2"/>
      </rPr>
      <t>1 kg</t>
    </r>
  </si>
  <si>
    <r>
      <t xml:space="preserve">Bonbonnière "Guimauves Tradition" </t>
    </r>
    <r>
      <rPr>
        <sz val="14"/>
        <rFont val="Century Gothic"/>
        <family val="2"/>
      </rPr>
      <t>60 pièces</t>
    </r>
  </si>
  <si>
    <r>
      <rPr>
        <b/>
        <sz val="18"/>
        <color indexed="30"/>
        <rFont val="Century Gothic"/>
        <family val="2"/>
      </rPr>
      <t>INSTITUT PASTEUR</t>
    </r>
    <r>
      <rPr>
        <b/>
        <sz val="18"/>
        <rFont val="Century Gothic"/>
        <family val="2"/>
      </rPr>
      <t xml:space="preserve">
Eurest Compass Group France</t>
    </r>
  </si>
  <si>
    <t>Wine &amp; Cheese</t>
  </si>
  <si>
    <r>
      <rPr>
        <b/>
        <sz val="16"/>
        <rFont val="Century Gothic"/>
        <family val="2"/>
      </rPr>
      <t>Menu "Affaires"</t>
    </r>
    <r>
      <rPr>
        <sz val="16"/>
        <rFont val="Century Gothic"/>
        <family val="2"/>
      </rPr>
      <t xml:space="preserve"> - </t>
    </r>
    <r>
      <rPr>
        <sz val="11"/>
        <rFont val="Century Gothic"/>
        <family val="2"/>
      </rPr>
      <t>Formule repas complet</t>
    </r>
    <r>
      <rPr>
        <sz val="16"/>
        <rFont val="Century Gothic"/>
        <family val="2"/>
      </rPr>
      <t xml:space="preserve"> </t>
    </r>
    <r>
      <rPr>
        <sz val="11"/>
        <rFont val="Century Gothic"/>
        <family val="2"/>
      </rPr>
      <t xml:space="preserve">(entrée, plat et dessert incluant eau et boisson chaude à volonté, </t>
    </r>
    <r>
      <rPr>
        <b/>
        <u val="single"/>
        <sz val="11"/>
        <color indexed="53"/>
        <rFont val="Century Gothic"/>
        <family val="2"/>
      </rPr>
      <t>sans vin</t>
    </r>
    <r>
      <rPr>
        <sz val="11"/>
        <rFont val="Century Gothic"/>
        <family val="2"/>
      </rPr>
      <t>)</t>
    </r>
  </si>
  <si>
    <r>
      <rPr>
        <b/>
        <sz val="16"/>
        <rFont val="Century Gothic"/>
        <family val="2"/>
      </rPr>
      <t>Menu "Elégance"</t>
    </r>
    <r>
      <rPr>
        <sz val="16"/>
        <rFont val="Century Gothic"/>
        <family val="2"/>
      </rPr>
      <t xml:space="preserve"> - </t>
    </r>
    <r>
      <rPr>
        <sz val="11"/>
        <rFont val="Century Gothic"/>
        <family val="2"/>
      </rPr>
      <t xml:space="preserve">Formule repas complet </t>
    </r>
    <r>
      <rPr>
        <sz val="10"/>
        <rFont val="Century Gothic"/>
        <family val="2"/>
      </rPr>
      <t xml:space="preserve">(entrée, plat et dessert -incluant eau et boisson chaude à volonté, </t>
    </r>
    <r>
      <rPr>
        <b/>
        <u val="single"/>
        <sz val="10"/>
        <color indexed="53"/>
        <rFont val="Century Gothic"/>
        <family val="2"/>
      </rPr>
      <t>sans vin</t>
    </r>
    <r>
      <rPr>
        <sz val="10"/>
        <rFont val="Century Gothic"/>
        <family val="2"/>
      </rPr>
      <t>)</t>
    </r>
  </si>
  <si>
    <r>
      <t xml:space="preserve">Buffet n°1 (froid) </t>
    </r>
    <r>
      <rPr>
        <b/>
        <sz val="18"/>
        <color indexed="53"/>
        <rFont val="Century Gothic"/>
        <family val="2"/>
      </rPr>
      <t>*</t>
    </r>
  </si>
  <si>
    <r>
      <t xml:space="preserve">Buffet n°3 (chaud) </t>
    </r>
    <r>
      <rPr>
        <b/>
        <sz val="18"/>
        <color indexed="53"/>
        <rFont val="Century Gothic"/>
        <family val="2"/>
      </rPr>
      <t>*</t>
    </r>
  </si>
  <si>
    <r>
      <t xml:space="preserve">Buffet n°2 (froid) </t>
    </r>
    <r>
      <rPr>
        <b/>
        <sz val="18"/>
        <color indexed="53"/>
        <rFont val="Century Gothic"/>
        <family val="2"/>
      </rPr>
      <t>*</t>
    </r>
  </si>
  <si>
    <r>
      <rPr>
        <b/>
        <sz val="16"/>
        <color indexed="53"/>
        <rFont val="Century Gothic"/>
        <family val="2"/>
      </rPr>
      <t>*</t>
    </r>
    <r>
      <rPr>
        <b/>
        <sz val="9"/>
        <color indexed="53"/>
        <rFont val="Century Gothic"/>
        <family val="2"/>
      </rPr>
      <t xml:space="preserve"> </t>
    </r>
    <r>
      <rPr>
        <sz val="9"/>
        <rFont val="Century Gothic"/>
        <family val="2"/>
      </rPr>
      <t>Détails dans le catalogue en PJ</t>
    </r>
  </si>
  <si>
    <t>Formules Mange-Debouts</t>
  </si>
  <si>
    <t>Formule Mange-debout Bonheur</t>
  </si>
  <si>
    <t>Formule Mange-debout Simplicité</t>
  </si>
  <si>
    <t>Formule Mange-debout Energie</t>
  </si>
  <si>
    <r>
      <t xml:space="preserve">Plateau de canapés Folie's - </t>
    </r>
    <r>
      <rPr>
        <sz val="14"/>
        <rFont val="Century Gothic"/>
        <family val="2"/>
      </rPr>
      <t>50 dégustations</t>
    </r>
  </si>
  <si>
    <t>Formules Buffets Cocktails</t>
  </si>
  <si>
    <t>Chardonnay Naturalys - Bio  75 cl</t>
  </si>
  <si>
    <t>Syrah Naturalys - Bio  75 cl</t>
  </si>
  <si>
    <r>
      <t>Formule Mange-debout H24</t>
    </r>
    <r>
      <rPr>
        <sz val="14"/>
        <rFont val="Century Gothic"/>
        <family val="2"/>
      </rPr>
      <t xml:space="preserve"> - </t>
    </r>
    <r>
      <rPr>
        <sz val="12"/>
        <color indexed="10"/>
        <rFont val="Century Gothic"/>
        <family val="2"/>
      </rPr>
      <t>20 personnes minimum</t>
    </r>
  </si>
  <si>
    <t>Kir</t>
  </si>
  <si>
    <t>Kir Royal</t>
  </si>
  <si>
    <t>Evian 100 cl</t>
  </si>
  <si>
    <t xml:space="preserve">Badoit 100 cl </t>
  </si>
  <si>
    <t xml:space="preserve">Chateldon 75 cl </t>
  </si>
  <si>
    <t>Jus de fruits 25 cl</t>
  </si>
  <si>
    <t>Soda 33 cl</t>
  </si>
  <si>
    <t>Jus de tomate 20 cl</t>
  </si>
  <si>
    <t xml:space="preserve">Café </t>
  </si>
  <si>
    <t>Thé, infusion</t>
  </si>
  <si>
    <t>Louis Constant brut blanc 75 cl</t>
  </si>
  <si>
    <t>Coupe de Champagne 12 cl</t>
  </si>
  <si>
    <t>Pommery brut blanc 75 cl</t>
  </si>
  <si>
    <t>Pommery rosé 75 cl</t>
  </si>
  <si>
    <t>VINS BLANCS</t>
  </si>
  <si>
    <t>VINS ROSES</t>
  </si>
  <si>
    <t>VINS ROUGES</t>
  </si>
  <si>
    <t>Riesling J. Hanskeller 75 cl</t>
  </si>
  <si>
    <t>Menetou Salon Les Thureaux 75 cl</t>
  </si>
  <si>
    <t>Pouilly fumé Troncsec 75 cl</t>
  </si>
  <si>
    <t>Chablis W. Fèvre 75 cl</t>
  </si>
  <si>
    <t>Meursault Les clous 75 cl</t>
  </si>
  <si>
    <t>Châteauneuf du Pape 75 cl</t>
  </si>
  <si>
    <t>Bordeaux N°1 Dourthe 75 cl</t>
  </si>
  <si>
    <t>Pessac Leognan Croix Carbonnieux 75 cl</t>
  </si>
  <si>
    <t>Chardonnay Naturalys Bio 75 cl</t>
  </si>
  <si>
    <t>Sancerre La Demoiselle 75 cl</t>
  </si>
  <si>
    <t>Côteaux Aix en Provence 75 cl</t>
  </si>
  <si>
    <t>Côtes de Provence Mas Fleurey 75 cl</t>
  </si>
  <si>
    <t>Medoc La Seigneurie du Medoc 75 cl</t>
  </si>
  <si>
    <t>Graves Ch. Haute Gravière 75 cl</t>
  </si>
  <si>
    <t>Lalande de Pomerol Ch Sergant 75 cl</t>
  </si>
  <si>
    <t>Pessac Leognan Lagrave Martillac 75 cl</t>
  </si>
  <si>
    <t>Syrah Naturalys Bio 75 cl</t>
  </si>
  <si>
    <t>Châteauneuf du Pape Vaudieu 75 cl</t>
  </si>
  <si>
    <t>Mercurey La Tour 75 cl</t>
  </si>
  <si>
    <t>Hautes côtes de Beaune 75 cl</t>
  </si>
  <si>
    <t>Chambolle Musigny 75 cl</t>
  </si>
  <si>
    <t>St Nicolas de Bourgueil Les Javeaux 75 cl</t>
  </si>
  <si>
    <t>APERITIFS</t>
  </si>
  <si>
    <r>
      <rPr>
        <b/>
        <sz val="16"/>
        <rFont val="Century Gothic"/>
        <family val="2"/>
      </rPr>
      <t>Menu "Elégance"</t>
    </r>
    <r>
      <rPr>
        <sz val="16"/>
        <rFont val="Century Gothic"/>
        <family val="2"/>
      </rPr>
      <t xml:space="preserve"> - </t>
    </r>
    <r>
      <rPr>
        <sz val="11"/>
        <rFont val="Century Gothic"/>
        <family val="2"/>
      </rPr>
      <t>Formule repas complet</t>
    </r>
    <r>
      <rPr>
        <sz val="16"/>
        <rFont val="Century Gothic"/>
        <family val="2"/>
      </rPr>
      <t xml:space="preserve"> </t>
    </r>
    <r>
      <rPr>
        <sz val="11"/>
        <rFont val="Century Gothic"/>
        <family val="2"/>
      </rPr>
      <t xml:space="preserve">(entrée, plat et dessert -incluant eau et boisson chaude à volonté, </t>
    </r>
    <r>
      <rPr>
        <b/>
        <u val="single"/>
        <sz val="11"/>
        <color indexed="53"/>
        <rFont val="Century Gothic"/>
        <family val="2"/>
      </rPr>
      <t>avec 1 verre de vin)</t>
    </r>
  </si>
  <si>
    <r>
      <rPr>
        <b/>
        <sz val="16"/>
        <rFont val="Century Gothic"/>
        <family val="2"/>
      </rPr>
      <t xml:space="preserve">Menu "Affaires" </t>
    </r>
    <r>
      <rPr>
        <sz val="16"/>
        <rFont val="Century Gothic"/>
        <family val="2"/>
      </rPr>
      <t>-</t>
    </r>
    <r>
      <rPr>
        <sz val="11"/>
        <rFont val="Century Gothic"/>
        <family val="2"/>
      </rPr>
      <t xml:space="preserve"> Formule repas complet</t>
    </r>
    <r>
      <rPr>
        <sz val="16"/>
        <rFont val="Century Gothic"/>
        <family val="2"/>
      </rPr>
      <t xml:space="preserve"> </t>
    </r>
    <r>
      <rPr>
        <sz val="11"/>
        <rFont val="Century Gothic"/>
        <family val="2"/>
      </rPr>
      <t xml:space="preserve">(entrée, plat et dessert incluant eau et boisson chaude à volonté, </t>
    </r>
    <r>
      <rPr>
        <b/>
        <u val="single"/>
        <sz val="11"/>
        <color indexed="53"/>
        <rFont val="Century Gothic"/>
        <family val="2"/>
      </rPr>
      <t>avec 1 verre de vin)</t>
    </r>
  </si>
  <si>
    <t>Buffet Cocktail Local en Seine</t>
  </si>
  <si>
    <t>Buffet Cocktail Tendance et Tradition</t>
  </si>
  <si>
    <t>Buffet Cocktail Régions de France</t>
  </si>
  <si>
    <t>Buffet Cocktail Fluid n°1</t>
  </si>
  <si>
    <t>Côtes de provence 75 cl</t>
  </si>
  <si>
    <t>Coteaux Aix en Provence - Cadeniere - Bio 75 cl</t>
  </si>
  <si>
    <t>Prestations Traiteur</t>
  </si>
  <si>
    <t>Concernant le processus de commande pour les prestations prises auprès d’EUREST, mais également des autres traiteurs, nous vous remercions de bien vouloir :</t>
  </si>
  <si>
    <r>
      <rPr>
        <b/>
        <u val="single"/>
        <sz val="10"/>
        <color indexed="57"/>
        <rFont val="Arial"/>
        <family val="2"/>
      </rPr>
      <t>Bon à savoir</t>
    </r>
    <r>
      <rPr>
        <sz val="10"/>
        <rFont val="Arial"/>
        <family val="0"/>
      </rPr>
      <t xml:space="preserve"> : si votre prestation traiteur a été sous ou sur évaluée dans votre devis, cela est sans conséquence. En effet, votre Gestion vous demandera un BAP pour régulariser l’écart entre votre commande et votre facture après la réalisation de la prestation.</t>
    </r>
  </si>
  <si>
    <t xml:space="preserve">Note d'informations  - Restauration EUREST </t>
  </si>
  <si>
    <t xml:space="preserve"> -          dès que vous avez validé le devis du traiteur et/ou complété le formulaire d’EUREST (ci après), nous vous invitons à créer un panier achat dans votre portail achat dans l’onglet « Non trouvé »,</t>
  </si>
  <si>
    <t>Prestation Club</t>
  </si>
  <si>
    <t>Process de commande</t>
  </si>
  <si>
    <t>La société EUREST reprendra l'exploitation de l'espace Club de notre site. En cas de commande de prestation, nous vous remercions de bien vouloir utiliser le formulaire ci après.</t>
  </si>
  <si>
    <r>
      <t xml:space="preserve"> -          pensez à </t>
    </r>
    <r>
      <rPr>
        <b/>
        <sz val="10"/>
        <rFont val="Arial"/>
        <family val="2"/>
      </rPr>
      <t>décocher</t>
    </r>
    <r>
      <rPr>
        <sz val="10"/>
        <rFont val="Arial"/>
        <family val="2"/>
      </rPr>
      <t xml:space="preserve"> la case « </t>
    </r>
    <r>
      <rPr>
        <i/>
        <sz val="10"/>
        <rFont val="Arial"/>
        <family val="2"/>
      </rPr>
      <t>visible uniquement en interne </t>
    </r>
    <r>
      <rPr>
        <sz val="10"/>
        <rFont val="Arial"/>
        <family val="2"/>
      </rPr>
      <t>» afin que la pièce jointe / le devis soit également envoyé au prestataire simultanément à la commande.</t>
    </r>
  </si>
  <si>
    <t xml:space="preserve"> -          n’oubliez pas de joindre le devis ou le formulaire de commande EUREST</t>
  </si>
  <si>
    <r>
      <rPr>
        <b/>
        <u val="single"/>
        <sz val="10"/>
        <color indexed="57"/>
        <rFont val="Arial"/>
        <family val="2"/>
      </rPr>
      <t>Recommandation</t>
    </r>
    <r>
      <rPr>
        <sz val="10"/>
        <rFont val="Arial"/>
        <family val="0"/>
      </rPr>
      <t> : dans le cadre de la ressaisie des commandes ouvertes 2017 EUREST, nous vous conseillons de vous rapprocher de votre Gestion.</t>
    </r>
  </si>
  <si>
    <t>Une fois la nouvelle commande ouverte créée, nous vous remercions de bien vouloir communiquer le n° de commande ouverte dès que possible à la société EUREST, afin de faciliter le process de facturation.</t>
  </si>
  <si>
    <t>A compter du 3 avril 2017, le prestataire EUREST (n° fournisseur 8000007339) prend en charge l'ensemble du périmètre de Restauration.</t>
  </si>
  <si>
    <t>La société EUREST fera partie des 8 traiteurs référencés et le prestataire SODEXO s'est retiré du marché. 
Pour rappel, dans le cadre d’un colloque et/ou d’une prestation interne de room service organisés sur le site de l'Institut Pasteur, seuls les traiteurs, qui ont été référencés sont autorisés à travailler sur le Campus.</t>
  </si>
  <si>
    <r>
      <rPr>
        <b/>
        <sz val="18"/>
        <color indexed="56"/>
        <rFont val="Times New Roman"/>
        <family val="1"/>
      </rPr>
      <t>1/</t>
    </r>
    <r>
      <rPr>
        <sz val="18"/>
        <color indexed="56"/>
        <rFont val="Times New Roman"/>
        <family val="1"/>
      </rPr>
      <t xml:space="preserve"> </t>
    </r>
    <r>
      <rPr>
        <u val="single"/>
        <sz val="18"/>
        <color indexed="56"/>
        <rFont val="Times New Roman"/>
        <family val="1"/>
      </rPr>
      <t>Soit</t>
    </r>
    <r>
      <rPr>
        <sz val="18"/>
        <color indexed="56"/>
        <rFont val="Times New Roman"/>
        <family val="1"/>
      </rPr>
      <t xml:space="preserve"> par </t>
    </r>
    <r>
      <rPr>
        <sz val="18"/>
        <color indexed="10"/>
        <rFont val="Times New Roman"/>
        <family val="1"/>
      </rPr>
      <t>mail à "EC84001@compass-group.fr"</t>
    </r>
    <r>
      <rPr>
        <sz val="18"/>
        <color indexed="56"/>
        <rFont val="Times New Roman"/>
        <family val="1"/>
      </rPr>
      <t xml:space="preserve"> si vous avez un </t>
    </r>
    <r>
      <rPr>
        <b/>
        <u val="single"/>
        <sz val="18"/>
        <color indexed="10"/>
        <rFont val="Times New Roman"/>
        <family val="1"/>
      </rPr>
      <t>numéro de commande ouverte.</t>
    </r>
    <r>
      <rPr>
        <sz val="18"/>
        <color indexed="56"/>
        <rFont val="Times New Roman"/>
        <family val="1"/>
      </rPr>
      <t xml:space="preserve"> Ce dernier sera à indiquer </t>
    </r>
    <r>
      <rPr>
        <u val="single"/>
        <sz val="18"/>
        <color indexed="10"/>
        <rFont val="Times New Roman"/>
        <family val="1"/>
      </rPr>
      <t>obligatoirement</t>
    </r>
    <r>
      <rPr>
        <sz val="18"/>
        <color indexed="56"/>
        <rFont val="Times New Roman"/>
        <family val="1"/>
      </rPr>
      <t xml:space="preserve"> dans le formulaire.
</t>
    </r>
    <r>
      <rPr>
        <b/>
        <sz val="18"/>
        <color indexed="56"/>
        <rFont val="Times New Roman"/>
        <family val="1"/>
      </rPr>
      <t xml:space="preserve">2/ </t>
    </r>
    <r>
      <rPr>
        <u val="single"/>
        <sz val="18"/>
        <color indexed="56"/>
        <rFont val="Times New Roman"/>
        <family val="1"/>
      </rPr>
      <t>Soit</t>
    </r>
    <r>
      <rPr>
        <sz val="18"/>
        <color indexed="56"/>
        <rFont val="Times New Roman"/>
        <family val="1"/>
      </rPr>
      <t xml:space="preserve"> en </t>
    </r>
    <r>
      <rPr>
        <b/>
        <u val="single"/>
        <sz val="18"/>
        <color indexed="10"/>
        <rFont val="Times New Roman"/>
        <family val="1"/>
      </rPr>
      <t>joignant ce document à votre panier</t>
    </r>
    <r>
      <rPr>
        <sz val="18"/>
        <color indexed="56"/>
        <rFont val="Times New Roman"/>
        <family val="1"/>
      </rPr>
      <t xml:space="preserve"> créé sur le Portail Achats en "non trouvé". La PJ sera ainsi </t>
    </r>
    <r>
      <rPr>
        <sz val="18"/>
        <color indexed="10"/>
        <rFont val="Times New Roman"/>
        <family val="1"/>
      </rPr>
      <t xml:space="preserve">envoyé automatiquement par mail </t>
    </r>
    <r>
      <rPr>
        <sz val="18"/>
        <color indexed="56"/>
        <rFont val="Times New Roman"/>
        <family val="1"/>
      </rPr>
      <t>avec votre bon de commande après le process de validation.</t>
    </r>
  </si>
  <si>
    <t xml:space="preserve">Votre contact : Sylvain GOMEZ
Tél.: 01 45 68 81 62 
       06 28 60 65 96
</t>
  </si>
  <si>
    <t xml:space="preserve">Votre contact : Sylvain GOMEZ
Tél.: 01 45 68 81 62
        06 28 60 65 96 
</t>
  </si>
  <si>
    <t xml:space="preserve">Votre contact : Sylvain GOMEZ
Tél.: 01 45 68 81 62 
        06 28 60 65 96
</t>
  </si>
  <si>
    <t>Votre contact : Sylvain GOMEZ
Tél.: 01 45 68 81 62 
       06 28 60 65 96</t>
  </si>
  <si>
    <r>
      <t xml:space="preserve">N° Commande </t>
    </r>
    <r>
      <rPr>
        <b/>
        <u val="single"/>
        <sz val="11"/>
        <color indexed="10"/>
        <rFont val="Century Gothic"/>
        <family val="2"/>
      </rPr>
      <t>(obligatoire si commande ouverte)</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</si>
</sst>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F&quot;_-;\-* #,##0\ &quot;F&quot;_-;_-* &quot;-&quot;\ &quot;F&quot;_-;_-@_-"/>
    <numFmt numFmtId="165" formatCode="_-* #,##0\ _F_-;\-* #,##0\ _F_-;_-* &quot;-&quot;\ _F_-;_-@_-"/>
    <numFmt numFmtId="166" formatCode="_-* #,##0.00\ &quot;F&quot;_-;\-* #,##0.00\ &quot;F&quot;_-;_-* &quot;-&quot;??\ &quot;F&quot;_-;_-@_-"/>
    <numFmt numFmtId="167" formatCode="_-* #,##0.00\ _F_-;\-* #,##0.00\ _F_-;_-* &quot;-&quot;??\ _F_-;_-@_-"/>
    <numFmt numFmtId="168" formatCode="_-* #,##0.00\ [$€]_-;\-* #,##0.00\ [$€]_-;_-* &quot;-&quot;??\ [$€]_-;_-@_-"/>
    <numFmt numFmtId="169" formatCode="_-* #,##0\ _F_-;\-* #,##0\ _F_-;_-* &quot;-&quot;??\ _F_-;_-@_-"/>
    <numFmt numFmtId="170" formatCode="_-* #,##0.00\ [$€-40C]_-;\-* #,##0.00\ [$€-40C]_-;_-* &quot;-&quot;??\ [$€-40C]_-;_-@_-"/>
    <numFmt numFmtId="171" formatCode="_-* #,##0.00&quot; F&quot;_-;\-* #,##0.00&quot; F&quot;_-;_-* \-??&quot; F&quot;_-;_-@_-"/>
    <numFmt numFmtId="172" formatCode="_*#,##0.00\ \k\W"/>
    <numFmt numFmtId="173" formatCode="_*#,##0\ \W"/>
    <numFmt numFmtId="174" formatCode="_-* #,##0.00\ [$€-803]_-;\-* #,##0.00\ [$€-803]_-;_-* &quot;-&quot;??\ [$€-803]_-;_-@_-"/>
    <numFmt numFmtId="175" formatCode="&quot;Vrai&quot;;&quot;Vrai&quot;;&quot;Faux&quot;"/>
    <numFmt numFmtId="176" formatCode="&quot;Actif&quot;;&quot;Actif&quot;;&quot;Inactif&quot;"/>
    <numFmt numFmtId="177" formatCode="[$€-2]\ #,##0.00_);[Red]\([$€-2]\ #,##0.00\)"/>
    <numFmt numFmtId="178" formatCode="_-* #,##0.00000\ &quot;€&quot;_-;\-* #,##0.00000\ &quot;€&quot;_-;_-* &quot;-&quot;????\ &quot;€&quot;_-;_-@_-"/>
  </numFmts>
  <fonts count="94">
    <font>
      <sz val="10"/>
      <name val="Arial"/>
      <family val="0"/>
    </font>
    <font>
      <u val="single"/>
      <sz val="10"/>
      <color indexed="12"/>
      <name val="Arial"/>
      <family val="2"/>
    </font>
    <font>
      <u val="single"/>
      <sz val="10"/>
      <color indexed="20"/>
      <name val="Arial"/>
      <family val="2"/>
    </font>
    <font>
      <b/>
      <sz val="22"/>
      <name val="Century Gothic"/>
      <family val="2"/>
    </font>
    <font>
      <sz val="10"/>
      <name val="Century Gothic"/>
      <family val="2"/>
    </font>
    <font>
      <sz val="16"/>
      <name val="Century Gothic"/>
      <family val="2"/>
    </font>
    <font>
      <b/>
      <sz val="10"/>
      <name val="Century Gothic"/>
      <family val="2"/>
    </font>
    <font>
      <sz val="18"/>
      <name val="Century Gothic"/>
      <family val="2"/>
    </font>
    <font>
      <b/>
      <sz val="12"/>
      <color indexed="12"/>
      <name val="Century Gothic"/>
      <family val="2"/>
    </font>
    <font>
      <sz val="12"/>
      <name val="Century Gothic"/>
      <family val="2"/>
    </font>
    <font>
      <b/>
      <sz val="12"/>
      <color indexed="9"/>
      <name val="Century Gothic"/>
      <family val="2"/>
    </font>
    <font>
      <sz val="14"/>
      <name val="Century Gothic"/>
      <family val="2"/>
    </font>
    <font>
      <b/>
      <sz val="16"/>
      <name val="Century Gothic"/>
      <family val="2"/>
    </font>
    <font>
      <b/>
      <sz val="22"/>
      <color indexed="9"/>
      <name val="Century Gothic"/>
      <family val="2"/>
    </font>
    <font>
      <b/>
      <sz val="18"/>
      <name val="Century Gothic"/>
      <family val="2"/>
    </font>
    <font>
      <sz val="13"/>
      <name val="Century Gothic"/>
      <family val="2"/>
    </font>
    <font>
      <b/>
      <sz val="18"/>
      <color indexed="10"/>
      <name val="Century Gothic"/>
      <family val="2"/>
    </font>
    <font>
      <b/>
      <sz val="14"/>
      <color indexed="9"/>
      <name val="Century Gothic"/>
      <family val="2"/>
    </font>
    <font>
      <b/>
      <sz val="14"/>
      <color indexed="12"/>
      <name val="Century Gothic"/>
      <family val="2"/>
    </font>
    <font>
      <sz val="14"/>
      <color indexed="9"/>
      <name val="Century Gothic"/>
      <family val="2"/>
    </font>
    <font>
      <b/>
      <sz val="18"/>
      <color indexed="8"/>
      <name val="Century Gothic"/>
      <family val="2"/>
    </font>
    <font>
      <b/>
      <sz val="16"/>
      <color indexed="9"/>
      <name val="Century Gothic"/>
      <family val="2"/>
    </font>
    <font>
      <i/>
      <sz val="14"/>
      <color indexed="63"/>
      <name val="Century Gothic"/>
      <family val="2"/>
    </font>
    <font>
      <i/>
      <sz val="10"/>
      <color indexed="55"/>
      <name val="Century Gothic"/>
      <family val="2"/>
    </font>
    <font>
      <b/>
      <i/>
      <sz val="14"/>
      <color indexed="9"/>
      <name val="Century Gothic"/>
      <family val="2"/>
    </font>
    <font>
      <i/>
      <sz val="10"/>
      <color indexed="63"/>
      <name val="Century Gothic"/>
      <family val="2"/>
    </font>
    <font>
      <u val="single"/>
      <sz val="12"/>
      <name val="Century Gothic"/>
      <family val="2"/>
    </font>
    <font>
      <i/>
      <sz val="12"/>
      <name val="Century Gothic"/>
      <family val="2"/>
    </font>
    <font>
      <sz val="11"/>
      <name val="Times New Roman"/>
      <family val="1"/>
    </font>
    <font>
      <sz val="18"/>
      <color indexed="10"/>
      <name val="Times New Roman"/>
      <family val="1"/>
    </font>
    <font>
      <u val="single"/>
      <sz val="18"/>
      <color indexed="10"/>
      <name val="Times New Roman"/>
      <family val="1"/>
    </font>
    <font>
      <sz val="18"/>
      <color indexed="56"/>
      <name val="Times New Roman"/>
      <family val="1"/>
    </font>
    <font>
      <b/>
      <sz val="18"/>
      <color indexed="56"/>
      <name val="Times New Roman"/>
      <family val="1"/>
    </font>
    <font>
      <u val="single"/>
      <sz val="18"/>
      <color indexed="56"/>
      <name val="Times New Roman"/>
      <family val="1"/>
    </font>
    <font>
      <b/>
      <u val="single"/>
      <sz val="18"/>
      <color indexed="10"/>
      <name val="Times New Roman"/>
      <family val="1"/>
    </font>
    <font>
      <sz val="11"/>
      <name val="Century Gothic"/>
      <family val="2"/>
    </font>
    <font>
      <b/>
      <u val="single"/>
      <sz val="11"/>
      <color indexed="10"/>
      <name val="Century Gothic"/>
      <family val="2"/>
    </font>
    <font>
      <sz val="14"/>
      <color indexed="56"/>
      <name val="Century Gothic"/>
      <family val="2"/>
    </font>
    <font>
      <b/>
      <sz val="14"/>
      <color indexed="10"/>
      <name val="Century Gothic"/>
      <family val="2"/>
    </font>
    <font>
      <i/>
      <sz val="9"/>
      <color indexed="55"/>
      <name val="Century Gothic"/>
      <family val="2"/>
    </font>
    <font>
      <b/>
      <sz val="18"/>
      <color indexed="30"/>
      <name val="Century Gothic"/>
      <family val="2"/>
    </font>
    <font>
      <b/>
      <u val="single"/>
      <sz val="11"/>
      <color indexed="53"/>
      <name val="Century Gothic"/>
      <family val="2"/>
    </font>
    <font>
      <b/>
      <u val="single"/>
      <sz val="10"/>
      <color indexed="53"/>
      <name val="Century Gothic"/>
      <family val="2"/>
    </font>
    <font>
      <b/>
      <sz val="16"/>
      <color indexed="53"/>
      <name val="Century Gothic"/>
      <family val="2"/>
    </font>
    <font>
      <b/>
      <sz val="18"/>
      <color indexed="53"/>
      <name val="Century Gothic"/>
      <family val="2"/>
    </font>
    <font>
      <b/>
      <sz val="9"/>
      <color indexed="53"/>
      <name val="Century Gothic"/>
      <family val="2"/>
    </font>
    <font>
      <sz val="9"/>
      <name val="Century Gothic"/>
      <family val="2"/>
    </font>
    <font>
      <sz val="9"/>
      <color indexed="55"/>
      <name val="Century Gothic"/>
      <family val="2"/>
    </font>
    <font>
      <sz val="12"/>
      <color indexed="10"/>
      <name val="Century Gothic"/>
      <family val="2"/>
    </font>
    <font>
      <b/>
      <u val="single"/>
      <sz val="10"/>
      <color indexed="57"/>
      <name val="Arial"/>
      <family val="2"/>
    </font>
    <font>
      <b/>
      <sz val="10"/>
      <name val="Arial"/>
      <family val="2"/>
    </font>
    <font>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4"/>
      <color indexed="10"/>
      <name val="Century Gothic"/>
      <family val="2"/>
    </font>
    <font>
      <b/>
      <u val="single"/>
      <sz val="10"/>
      <color indexed="49"/>
      <name val="Arial"/>
      <family val="2"/>
    </font>
    <font>
      <b/>
      <sz val="14"/>
      <color indexed="8"/>
      <name val="Calibri"/>
      <family val="2"/>
    </font>
    <font>
      <b/>
      <sz val="16"/>
      <color indexed="10"/>
      <name val="Century Gothic"/>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4"/>
      <color rgb="FFFF0000"/>
      <name val="Century Gothic"/>
      <family val="2"/>
    </font>
    <font>
      <b/>
      <u val="single"/>
      <sz val="10"/>
      <color theme="8"/>
      <name val="Arial"/>
      <family val="2"/>
    </font>
    <font>
      <b/>
      <sz val="14"/>
      <color theme="1"/>
      <name val="Calibri"/>
      <family val="2"/>
    </font>
    <font>
      <b/>
      <sz val="16"/>
      <color rgb="FFFF0000"/>
      <name val="Century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theme="0" tint="-0.24997000396251678"/>
        <bgColor indexed="64"/>
      </patternFill>
    </fill>
    <fill>
      <patternFill patternType="solid">
        <fgColor indexed="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style="thin"/>
      <bottom style="thin"/>
    </border>
    <border>
      <left style="thin"/>
      <right style="thin"/>
      <top style="thin"/>
      <bottom>
        <color indexed="63"/>
      </bottom>
    </border>
    <border>
      <left style="dotted"/>
      <right style="dotted"/>
      <top style="hair"/>
      <bottom style="hair"/>
    </border>
    <border>
      <left style="dotted"/>
      <right style="thin"/>
      <top style="hair"/>
      <bottom style="hair"/>
    </border>
    <border>
      <left style="thin"/>
      <right style="thin"/>
      <top style="hair"/>
      <bottom style="thin"/>
    </border>
    <border>
      <left>
        <color indexed="63"/>
      </left>
      <right style="thin"/>
      <top style="thin"/>
      <bottom style="thin"/>
    </border>
    <border>
      <left style="thin"/>
      <right style="thin"/>
      <top>
        <color indexed="63"/>
      </top>
      <bottom style="thin"/>
    </border>
    <border>
      <left style="dotted"/>
      <right style="dotted"/>
      <top>
        <color indexed="63"/>
      </top>
      <bottom style="hair"/>
    </border>
    <border>
      <left style="thin"/>
      <right style="dotted"/>
      <top style="thin"/>
      <bottom style="hair"/>
    </border>
    <border>
      <left style="dotted"/>
      <right style="dotted"/>
      <top style="thin"/>
      <bottom style="hair"/>
    </border>
    <border>
      <left style="thin"/>
      <right style="dotted"/>
      <top style="hair"/>
      <bottom style="hair"/>
    </border>
    <border>
      <left style="thin"/>
      <right>
        <color indexed="63"/>
      </right>
      <top>
        <color indexed="63"/>
      </top>
      <bottom>
        <color indexed="63"/>
      </bottom>
    </border>
    <border>
      <left style="double"/>
      <right style="dotted"/>
      <top style="double"/>
      <bottom style="double"/>
    </border>
    <border>
      <left style="dotted"/>
      <right style="dotted"/>
      <top style="double"/>
      <bottom style="double"/>
    </border>
    <border>
      <left>
        <color indexed="63"/>
      </left>
      <right style="dotted"/>
      <top>
        <color indexed="63"/>
      </top>
      <bottom>
        <color indexed="63"/>
      </bottom>
    </border>
    <border>
      <left style="dotted"/>
      <right style="dotted"/>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double"/>
      <right style="dotted"/>
      <top style="double"/>
      <bottom>
        <color indexed="63"/>
      </bottom>
    </border>
    <border>
      <left style="dotted"/>
      <right style="dotted"/>
      <top style="double"/>
      <bottom>
        <color indexed="63"/>
      </bottom>
    </border>
    <border>
      <left style="thin"/>
      <right style="dotted"/>
      <top>
        <color indexed="63"/>
      </top>
      <bottom style="hair"/>
    </border>
    <border>
      <left style="dotted"/>
      <right style="thin"/>
      <top>
        <color indexed="63"/>
      </top>
      <bottom style="hair"/>
    </border>
    <border>
      <left style="dotted"/>
      <right style="thin"/>
      <top style="thin"/>
      <bottom style="hair"/>
    </border>
    <border>
      <left style="thin"/>
      <right style="dotted"/>
      <top style="hair"/>
      <bottom style="thin"/>
    </border>
    <border>
      <left style="dotted"/>
      <right style="dotted"/>
      <top style="hair"/>
      <bottom style="thin"/>
    </border>
    <border>
      <left style="dotted"/>
      <right style="thin"/>
      <top style="hair"/>
      <bottom style="thin"/>
    </border>
    <border>
      <left style="thin"/>
      <right style="dotted"/>
      <top style="hair"/>
      <bottom>
        <color indexed="63"/>
      </bottom>
    </border>
    <border>
      <left style="dotted"/>
      <right style="thin"/>
      <top style="hair"/>
      <bottom>
        <color indexed="63"/>
      </bottom>
    </border>
    <border>
      <left style="dotted"/>
      <right style="dotted"/>
      <top style="hair"/>
      <bottom>
        <color indexed="63"/>
      </bottom>
    </border>
    <border>
      <left style="dotted"/>
      <right style="dotted"/>
      <top>
        <color indexed="63"/>
      </top>
      <bottom style="thin"/>
    </border>
    <border>
      <left style="dotted"/>
      <right style="thin"/>
      <top>
        <color indexed="63"/>
      </top>
      <bottom style="thin"/>
    </border>
    <border>
      <left style="double"/>
      <right style="dotted"/>
      <top>
        <color indexed="63"/>
      </top>
      <bottom>
        <color indexed="63"/>
      </bottom>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style="thin"/>
      <right style="thin"/>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168"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0" fontId="79" fillId="29" borderId="0" applyNumberFormat="0" applyBorder="0" applyAlignment="0" applyProtection="0"/>
    <xf numFmtId="17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0" fontId="80" fillId="30" borderId="0" applyNumberFormat="0" applyBorder="0" applyAlignment="0" applyProtection="0"/>
    <xf numFmtId="0" fontId="0" fillId="0" borderId="0">
      <alignment/>
      <protection/>
    </xf>
    <xf numFmtId="0" fontId="0" fillId="0" borderId="0">
      <alignment/>
      <protection/>
    </xf>
    <xf numFmtId="0" fontId="73" fillId="0" borderId="0">
      <alignment/>
      <protection/>
    </xf>
    <xf numFmtId="0" fontId="73" fillId="0" borderId="0">
      <alignment/>
      <protection/>
    </xf>
    <xf numFmtId="0" fontId="28" fillId="0" borderId="0">
      <alignment/>
      <protection/>
    </xf>
    <xf numFmtId="9" fontId="0" fillId="0" borderId="0" applyFont="0" applyFill="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xf numFmtId="173" fontId="0" fillId="0" borderId="0" applyFont="0" applyFill="0" applyBorder="0" applyAlignment="0" applyProtection="0"/>
  </cellStyleXfs>
  <cellXfs count="228">
    <xf numFmtId="0" fontId="0" fillId="0" borderId="0" xfId="0" applyAlignment="1">
      <alignment/>
    </xf>
    <xf numFmtId="0" fontId="4" fillId="0" borderId="0" xfId="0" applyFont="1" applyAlignment="1">
      <alignment/>
    </xf>
    <xf numFmtId="0" fontId="11" fillId="0" borderId="0" xfId="0" applyFont="1" applyAlignment="1">
      <alignment/>
    </xf>
    <xf numFmtId="0" fontId="10" fillId="0" borderId="0" xfId="0" applyFont="1" applyFill="1" applyBorder="1" applyAlignment="1" applyProtection="1">
      <alignment vertical="center"/>
      <protection/>
    </xf>
    <xf numFmtId="0" fontId="4" fillId="0" borderId="0" xfId="0" applyFont="1" applyAlignment="1">
      <alignment vertical="center"/>
    </xf>
    <xf numFmtId="0" fontId="19" fillId="33" borderId="10" xfId="0" applyFont="1" applyFill="1" applyBorder="1" applyAlignment="1">
      <alignment horizontal="right" vertical="center"/>
    </xf>
    <xf numFmtId="0" fontId="11" fillId="0" borderId="0" xfId="0" applyFont="1" applyAlignment="1">
      <alignment vertical="center"/>
    </xf>
    <xf numFmtId="0" fontId="13" fillId="0" borderId="0" xfId="0" applyFont="1" applyFill="1" applyAlignment="1" applyProtection="1">
      <alignment horizontal="center" vertical="center"/>
      <protection/>
    </xf>
    <xf numFmtId="0" fontId="15" fillId="0" borderId="0" xfId="0" applyFont="1" applyFill="1" applyAlignment="1" applyProtection="1">
      <alignment vertical="center"/>
      <protection/>
    </xf>
    <xf numFmtId="14" fontId="8" fillId="0" borderId="0" xfId="0" applyNumberFormat="1" applyFont="1" applyBorder="1" applyAlignment="1" applyProtection="1">
      <alignment vertical="center"/>
      <protection locked="0"/>
    </xf>
    <xf numFmtId="0" fontId="3"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4" fillId="0" borderId="0" xfId="0" applyFont="1" applyAlignment="1" applyProtection="1">
      <alignment vertical="center"/>
      <protection/>
    </xf>
    <xf numFmtId="0" fontId="12" fillId="0" borderId="0" xfId="0" applyFont="1" applyAlignment="1" applyProtection="1">
      <alignment vertical="center"/>
      <protection/>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6" fillId="0" borderId="0" xfId="0" applyNumberFormat="1" applyFont="1" applyBorder="1" applyAlignment="1">
      <alignment horizontal="center" vertical="center" wrapText="1"/>
    </xf>
    <xf numFmtId="0" fontId="21" fillId="33" borderId="11" xfId="0" applyFont="1" applyFill="1" applyBorder="1" applyAlignment="1" applyProtection="1">
      <alignment horizontal="center" vertical="center"/>
      <protection/>
    </xf>
    <xf numFmtId="0" fontId="21" fillId="33" borderId="12" xfId="0" applyFont="1" applyFill="1" applyBorder="1" applyAlignment="1" applyProtection="1">
      <alignment horizontal="center" vertical="center"/>
      <protection/>
    </xf>
    <xf numFmtId="0" fontId="21" fillId="33" borderId="12" xfId="0" applyFont="1" applyFill="1" applyBorder="1" applyAlignment="1" applyProtection="1">
      <alignment horizontal="center" vertical="center" wrapText="1"/>
      <protection/>
    </xf>
    <xf numFmtId="0" fontId="21" fillId="33" borderId="13" xfId="0" applyFont="1" applyFill="1" applyBorder="1" applyAlignment="1" applyProtection="1">
      <alignment horizontal="center" vertical="center" wrapText="1"/>
      <protection/>
    </xf>
    <xf numFmtId="0" fontId="19" fillId="33" borderId="14" xfId="0" applyFont="1" applyFill="1" applyBorder="1" applyAlignment="1">
      <alignment horizontal="right" vertical="center"/>
    </xf>
    <xf numFmtId="9" fontId="23" fillId="0" borderId="0" xfId="64" applyFont="1" applyBorder="1" applyAlignment="1">
      <alignment horizontal="center" vertical="center" wrapText="1"/>
    </xf>
    <xf numFmtId="0" fontId="24" fillId="33" borderId="12" xfId="0" applyFont="1" applyFill="1" applyBorder="1" applyAlignment="1" applyProtection="1">
      <alignment horizontal="center" vertical="center" wrapText="1"/>
      <protection/>
    </xf>
    <xf numFmtId="0" fontId="24" fillId="33" borderId="12" xfId="0" applyFont="1" applyFill="1" applyBorder="1" applyAlignment="1" applyProtection="1">
      <alignment horizontal="center" vertical="center"/>
      <protection/>
    </xf>
    <xf numFmtId="0" fontId="26" fillId="0" borderId="15" xfId="0" applyFont="1" applyBorder="1" applyAlignment="1">
      <alignment horizontal="center" vertical="center" wrapText="1"/>
    </xf>
    <xf numFmtId="168" fontId="7" fillId="33" borderId="16" xfId="44" applyFont="1" applyFill="1" applyBorder="1" applyAlignment="1" applyProtection="1">
      <alignment horizontal="center" vertical="center" wrapText="1"/>
      <protection/>
    </xf>
    <xf numFmtId="168" fontId="22" fillId="0" borderId="16" xfId="44" applyFont="1" applyFill="1" applyBorder="1" applyAlignment="1" applyProtection="1">
      <alignment horizontal="center" vertical="center" wrapText="1"/>
      <protection/>
    </xf>
    <xf numFmtId="168" fontId="14" fillId="33" borderId="17" xfId="44" applyFont="1" applyFill="1" applyBorder="1" applyAlignment="1" applyProtection="1">
      <alignment horizontal="center" vertical="center" wrapText="1"/>
      <protection/>
    </xf>
    <xf numFmtId="168" fontId="16" fillId="0" borderId="18" xfId="44" applyFont="1" applyFill="1" applyBorder="1" applyAlignment="1" applyProtection="1">
      <alignment horizontal="center" vertical="center" wrapText="1"/>
      <protection/>
    </xf>
    <xf numFmtId="168" fontId="25" fillId="0" borderId="0" xfId="44" applyFont="1" applyBorder="1" applyAlignment="1" applyProtection="1">
      <alignment vertical="center" wrapText="1"/>
      <protection/>
    </xf>
    <xf numFmtId="0" fontId="11" fillId="0" borderId="19" xfId="0" applyFont="1" applyBorder="1" applyAlignment="1" applyProtection="1">
      <alignment vertical="center"/>
      <protection locked="0"/>
    </xf>
    <xf numFmtId="169" fontId="14" fillId="33" borderId="16" xfId="51" applyNumberFormat="1" applyFont="1" applyFill="1" applyBorder="1" applyAlignment="1" applyProtection="1">
      <alignment horizontal="left" vertical="center" wrapText="1"/>
      <protection locked="0"/>
    </xf>
    <xf numFmtId="0" fontId="9" fillId="0" borderId="20" xfId="0" applyFont="1" applyBorder="1" applyAlignment="1" applyProtection="1">
      <alignment horizontal="center" vertical="center"/>
      <protection locked="0"/>
    </xf>
    <xf numFmtId="169" fontId="14" fillId="33" borderId="21" xfId="51" applyNumberFormat="1" applyFont="1" applyFill="1" applyBorder="1" applyAlignment="1" applyProtection="1">
      <alignment horizontal="left" vertical="center" wrapText="1"/>
      <protection locked="0"/>
    </xf>
    <xf numFmtId="168" fontId="14" fillId="0" borderId="21" xfId="44" applyFont="1" applyBorder="1" applyAlignment="1" applyProtection="1">
      <alignment horizontal="center" vertical="center" wrapText="1"/>
      <protection locked="0"/>
    </xf>
    <xf numFmtId="169" fontId="22" fillId="0" borderId="21" xfId="51" applyNumberFormat="1" applyFont="1" applyFill="1" applyBorder="1" applyAlignment="1" applyProtection="1">
      <alignment horizontal="center" vertical="center" wrapText="1"/>
      <protection locked="0"/>
    </xf>
    <xf numFmtId="0" fontId="4" fillId="0" borderId="0" xfId="59" applyFont="1">
      <alignment/>
      <protection/>
    </xf>
    <xf numFmtId="0" fontId="11" fillId="0" borderId="0" xfId="59" applyFont="1">
      <alignment/>
      <protection/>
    </xf>
    <xf numFmtId="0" fontId="4" fillId="0" borderId="0" xfId="59" applyFont="1" applyAlignment="1">
      <alignment vertical="center"/>
      <protection/>
    </xf>
    <xf numFmtId="44" fontId="4" fillId="0" borderId="0" xfId="59" applyNumberFormat="1" applyFont="1" applyAlignment="1" applyProtection="1">
      <alignment vertical="center"/>
      <protection/>
    </xf>
    <xf numFmtId="0" fontId="4" fillId="0" borderId="0" xfId="59" applyFont="1" applyAlignment="1" applyProtection="1">
      <alignment vertical="center"/>
      <protection/>
    </xf>
    <xf numFmtId="0" fontId="21" fillId="33" borderId="11" xfId="59" applyFont="1" applyFill="1" applyBorder="1" applyAlignment="1" applyProtection="1">
      <alignment horizontal="center" vertical="center"/>
      <protection/>
    </xf>
    <xf numFmtId="0" fontId="21" fillId="33" borderId="12" xfId="59" applyFont="1" applyFill="1" applyBorder="1" applyAlignment="1" applyProtection="1">
      <alignment horizontal="center" vertical="center"/>
      <protection/>
    </xf>
    <xf numFmtId="44" fontId="21" fillId="33" borderId="12" xfId="59" applyNumberFormat="1" applyFont="1" applyFill="1" applyBorder="1" applyAlignment="1" applyProtection="1">
      <alignment horizontal="center" vertical="center" wrapText="1"/>
      <protection/>
    </xf>
    <xf numFmtId="0" fontId="21" fillId="33" borderId="12" xfId="59" applyFont="1" applyFill="1" applyBorder="1" applyAlignment="1" applyProtection="1">
      <alignment horizontal="center" vertical="center" wrapText="1"/>
      <protection/>
    </xf>
    <xf numFmtId="0" fontId="24" fillId="33" borderId="12" xfId="59" applyFont="1" applyFill="1" applyBorder="1" applyAlignment="1" applyProtection="1">
      <alignment horizontal="center" vertical="center" wrapText="1"/>
      <protection/>
    </xf>
    <xf numFmtId="0" fontId="24" fillId="33" borderId="12" xfId="59" applyFont="1" applyFill="1" applyBorder="1" applyAlignment="1" applyProtection="1">
      <alignment horizontal="center" vertical="center"/>
      <protection/>
    </xf>
    <xf numFmtId="0" fontId="21" fillId="33" borderId="13" xfId="59" applyFont="1" applyFill="1" applyBorder="1" applyAlignment="1" applyProtection="1">
      <alignment horizontal="center" vertical="center" wrapText="1"/>
      <protection/>
    </xf>
    <xf numFmtId="0" fontId="4" fillId="0" borderId="0" xfId="59" applyFont="1" applyProtection="1">
      <alignment/>
      <protection locked="0"/>
    </xf>
    <xf numFmtId="0" fontId="5" fillId="0" borderId="22" xfId="59" applyFont="1" applyBorder="1" applyAlignment="1" applyProtection="1">
      <alignment horizontal="left" vertical="center" wrapText="1"/>
      <protection locked="0"/>
    </xf>
    <xf numFmtId="44" fontId="14" fillId="0" borderId="23" xfId="45" applyNumberFormat="1" applyFont="1" applyBorder="1" applyAlignment="1" applyProtection="1">
      <alignment horizontal="center" vertical="center" wrapText="1"/>
      <protection locked="0"/>
    </xf>
    <xf numFmtId="168" fontId="7" fillId="33" borderId="16" xfId="45" applyFont="1" applyFill="1" applyBorder="1" applyAlignment="1" applyProtection="1">
      <alignment horizontal="center" vertical="center" wrapText="1"/>
      <protection/>
    </xf>
    <xf numFmtId="169" fontId="22" fillId="0" borderId="16" xfId="53" applyNumberFormat="1" applyFont="1" applyFill="1" applyBorder="1" applyAlignment="1" applyProtection="1">
      <alignment horizontal="center" vertical="center" wrapText="1"/>
      <protection locked="0"/>
    </xf>
    <xf numFmtId="168" fontId="22" fillId="0" borderId="16" xfId="45" applyFont="1" applyFill="1" applyBorder="1" applyAlignment="1" applyProtection="1">
      <alignment horizontal="center" vertical="center" wrapText="1"/>
      <protection/>
    </xf>
    <xf numFmtId="168" fontId="14" fillId="33" borderId="17" xfId="45" applyFont="1" applyFill="1" applyBorder="1" applyAlignment="1" applyProtection="1">
      <alignment horizontal="center" vertical="center" wrapText="1"/>
      <protection/>
    </xf>
    <xf numFmtId="0" fontId="5" fillId="0" borderId="24" xfId="59" applyFont="1" applyBorder="1" applyAlignment="1" applyProtection="1">
      <alignment horizontal="left" vertical="center" wrapText="1"/>
      <protection locked="0"/>
    </xf>
    <xf numFmtId="169" fontId="14" fillId="33" borderId="16" xfId="53" applyNumberFormat="1" applyFont="1" applyFill="1" applyBorder="1" applyAlignment="1" applyProtection="1">
      <alignment horizontal="left" vertical="center" wrapText="1"/>
      <protection locked="0"/>
    </xf>
    <xf numFmtId="44" fontId="14" fillId="0" borderId="16" xfId="45" applyNumberFormat="1" applyFont="1" applyBorder="1" applyAlignment="1" applyProtection="1">
      <alignment horizontal="center" vertical="center" wrapText="1"/>
      <protection locked="0"/>
    </xf>
    <xf numFmtId="0" fontId="5" fillId="0" borderId="25" xfId="59" applyFont="1" applyBorder="1" applyAlignment="1" applyProtection="1">
      <alignment horizontal="left" vertical="center" wrapText="1"/>
      <protection locked="0"/>
    </xf>
    <xf numFmtId="0" fontId="5" fillId="0" borderId="26" xfId="59" applyFont="1" applyBorder="1" applyAlignment="1" applyProtection="1">
      <alignment horizontal="left" vertical="center" wrapText="1"/>
      <protection locked="0"/>
    </xf>
    <xf numFmtId="169" fontId="14" fillId="33" borderId="27" xfId="53" applyNumberFormat="1" applyFont="1" applyFill="1" applyBorder="1" applyAlignment="1" applyProtection="1">
      <alignment horizontal="left" vertical="center" wrapText="1"/>
      <protection/>
    </xf>
    <xf numFmtId="44" fontId="16" fillId="0" borderId="27" xfId="45" applyNumberFormat="1" applyFont="1" applyBorder="1" applyAlignment="1" applyProtection="1">
      <alignment horizontal="center" vertical="center" wrapText="1"/>
      <protection/>
    </xf>
    <xf numFmtId="168" fontId="7" fillId="33" borderId="27" xfId="45" applyFont="1" applyFill="1" applyBorder="1" applyAlignment="1" applyProtection="1">
      <alignment horizontal="center" vertical="center" wrapText="1"/>
      <protection/>
    </xf>
    <xf numFmtId="170" fontId="14" fillId="33" borderId="27" xfId="53" applyNumberFormat="1" applyFont="1" applyFill="1" applyBorder="1" applyAlignment="1" applyProtection="1">
      <alignment horizontal="left" vertical="center" wrapText="1"/>
      <protection/>
    </xf>
    <xf numFmtId="0" fontId="4" fillId="0" borderId="0" xfId="59" applyFont="1" applyBorder="1" applyAlignment="1">
      <alignment vertical="center" wrapText="1"/>
      <protection/>
    </xf>
    <xf numFmtId="0" fontId="4" fillId="0" borderId="0" xfId="59" applyFont="1" applyBorder="1" applyAlignment="1">
      <alignment horizontal="center" vertical="center" wrapText="1"/>
      <protection/>
    </xf>
    <xf numFmtId="44" fontId="4" fillId="0" borderId="0" xfId="59" applyNumberFormat="1" applyFont="1" applyBorder="1" applyAlignment="1">
      <alignment horizontal="center" vertical="center" wrapText="1"/>
      <protection/>
    </xf>
    <xf numFmtId="0" fontId="6" fillId="0" borderId="0" xfId="59" applyNumberFormat="1" applyFont="1" applyBorder="1" applyAlignment="1">
      <alignment horizontal="center" vertical="center" wrapText="1"/>
      <protection/>
    </xf>
    <xf numFmtId="168" fontId="16" fillId="0" borderId="18" xfId="45" applyFont="1" applyFill="1" applyBorder="1" applyAlignment="1" applyProtection="1">
      <alignment horizontal="center" vertical="center" wrapText="1"/>
      <protection/>
    </xf>
    <xf numFmtId="0" fontId="4" fillId="0" borderId="0" xfId="59" applyFont="1" applyAlignment="1">
      <alignment horizontal="center" vertical="center" wrapText="1"/>
      <protection/>
    </xf>
    <xf numFmtId="2" fontId="4" fillId="0" borderId="0" xfId="59" applyNumberFormat="1" applyFont="1" applyBorder="1" applyAlignment="1">
      <alignment horizontal="center" vertical="center" wrapText="1"/>
      <protection/>
    </xf>
    <xf numFmtId="0" fontId="23" fillId="0" borderId="0" xfId="59" applyFont="1" applyBorder="1" applyAlignment="1">
      <alignment horizontal="right" vertical="center"/>
      <protection/>
    </xf>
    <xf numFmtId="9" fontId="23" fillId="0" borderId="0" xfId="65" applyFont="1" applyBorder="1" applyAlignment="1">
      <alignment horizontal="center" vertical="center" wrapText="1"/>
    </xf>
    <xf numFmtId="168" fontId="25" fillId="0" borderId="0" xfId="45" applyFont="1" applyBorder="1" applyAlignment="1" applyProtection="1">
      <alignment vertical="center" wrapText="1"/>
      <protection/>
    </xf>
    <xf numFmtId="0" fontId="26" fillId="0" borderId="15" xfId="59" applyFont="1" applyBorder="1" applyAlignment="1">
      <alignment horizontal="center" vertical="center" wrapText="1"/>
      <protection/>
    </xf>
    <xf numFmtId="0" fontId="9" fillId="0" borderId="20" xfId="59" applyFont="1" applyBorder="1" applyAlignment="1" applyProtection="1">
      <alignment horizontal="center" vertical="center"/>
      <protection locked="0"/>
    </xf>
    <xf numFmtId="44" fontId="4" fillId="0" borderId="0" xfId="59" applyNumberFormat="1" applyFont="1" applyAlignment="1">
      <alignment vertical="center"/>
      <protection/>
    </xf>
    <xf numFmtId="44" fontId="4" fillId="0" borderId="0" xfId="59" applyNumberFormat="1" applyFont="1">
      <alignment/>
      <protection/>
    </xf>
    <xf numFmtId="0" fontId="5" fillId="0" borderId="28" xfId="0" applyFont="1" applyBorder="1" applyAlignment="1" applyProtection="1">
      <alignment horizontal="left" vertical="center" wrapText="1"/>
      <protection locked="0"/>
    </xf>
    <xf numFmtId="169" fontId="14" fillId="33" borderId="29" xfId="51" applyNumberFormat="1" applyFont="1" applyFill="1" applyBorder="1" applyAlignment="1" applyProtection="1">
      <alignment horizontal="left" vertical="center" wrapText="1"/>
      <protection locked="0"/>
    </xf>
    <xf numFmtId="168" fontId="14" fillId="0" borderId="29" xfId="44" applyFont="1" applyBorder="1" applyAlignment="1" applyProtection="1">
      <alignment horizontal="center" vertical="center" wrapText="1"/>
      <protection locked="0"/>
    </xf>
    <xf numFmtId="168" fontId="7" fillId="33" borderId="29" xfId="44" applyFont="1" applyFill="1" applyBorder="1" applyAlignment="1" applyProtection="1">
      <alignment horizontal="center" vertical="center" wrapText="1"/>
      <protection/>
    </xf>
    <xf numFmtId="0" fontId="26" fillId="0" borderId="30"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32" xfId="0" applyFont="1" applyBorder="1" applyAlignment="1">
      <alignment horizontal="center" vertical="center" wrapText="1"/>
    </xf>
    <xf numFmtId="0" fontId="9" fillId="0" borderId="3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13" fillId="0" borderId="30" xfId="0" applyFont="1" applyFill="1" applyBorder="1" applyAlignment="1" applyProtection="1">
      <alignment horizontal="center" vertical="center"/>
      <protection/>
    </xf>
    <xf numFmtId="0" fontId="13" fillId="0" borderId="31" xfId="0" applyFont="1" applyFill="1" applyBorder="1" applyAlignment="1" applyProtection="1">
      <alignment horizontal="center" vertical="center"/>
      <protection/>
    </xf>
    <xf numFmtId="0" fontId="13" fillId="0" borderId="32" xfId="0" applyFont="1" applyFill="1" applyBorder="1" applyAlignment="1" applyProtection="1">
      <alignment horizontal="center" vertical="center"/>
      <protection/>
    </xf>
    <xf numFmtId="0" fontId="13" fillId="0" borderId="36" xfId="0" applyFont="1" applyFill="1" applyBorder="1" applyAlignment="1" applyProtection="1">
      <alignment horizontal="center" vertical="center"/>
      <protection/>
    </xf>
    <xf numFmtId="0" fontId="11" fillId="0" borderId="10" xfId="0" applyFont="1" applyBorder="1" applyAlignment="1" applyProtection="1">
      <alignment vertical="center"/>
      <protection locked="0"/>
    </xf>
    <xf numFmtId="0" fontId="11" fillId="0" borderId="14" xfId="0" applyFont="1" applyBorder="1" applyAlignment="1" applyProtection="1">
      <alignment vertical="center"/>
      <protection locked="0"/>
    </xf>
    <xf numFmtId="0" fontId="19" fillId="33" borderId="10" xfId="0" applyFont="1" applyFill="1" applyBorder="1" applyAlignment="1">
      <alignment horizontal="right" vertical="center" wrapText="1"/>
    </xf>
    <xf numFmtId="0" fontId="5" fillId="0" borderId="37" xfId="0" applyFont="1" applyBorder="1" applyAlignment="1" applyProtection="1">
      <alignment horizontal="left" vertical="center" wrapText="1"/>
      <protection locked="0"/>
    </xf>
    <xf numFmtId="169" fontId="14" fillId="33" borderId="38" xfId="51" applyNumberFormat="1" applyFont="1" applyFill="1" applyBorder="1" applyAlignment="1" applyProtection="1">
      <alignment horizontal="left" vertical="center" wrapText="1"/>
      <protection/>
    </xf>
    <xf numFmtId="168" fontId="16" fillId="0" borderId="38" xfId="44" applyFont="1" applyBorder="1" applyAlignment="1" applyProtection="1">
      <alignment horizontal="center" vertical="center" wrapText="1"/>
      <protection/>
    </xf>
    <xf numFmtId="168" fontId="7" fillId="33" borderId="38" xfId="44" applyFont="1" applyFill="1" applyBorder="1" applyAlignment="1" applyProtection="1">
      <alignment horizontal="center" vertical="center" wrapText="1"/>
      <protection/>
    </xf>
    <xf numFmtId="0" fontId="90" fillId="0" borderId="0" xfId="0" applyFont="1" applyAlignment="1">
      <alignment vertical="center"/>
    </xf>
    <xf numFmtId="0" fontId="39" fillId="0" borderId="0" xfId="0" applyFont="1" applyBorder="1" applyAlignment="1">
      <alignment horizontal="right" vertical="center"/>
    </xf>
    <xf numFmtId="0" fontId="5" fillId="0" borderId="39" xfId="59" applyFont="1" applyBorder="1" applyAlignment="1" applyProtection="1">
      <alignment horizontal="left" vertical="center" wrapText="1"/>
      <protection locked="0"/>
    </xf>
    <xf numFmtId="44" fontId="14" fillId="0" borderId="21" xfId="45" applyNumberFormat="1" applyFont="1" applyBorder="1" applyAlignment="1" applyProtection="1">
      <alignment horizontal="center" vertical="center" wrapText="1"/>
      <protection locked="0"/>
    </xf>
    <xf numFmtId="168" fontId="22" fillId="0" borderId="21" xfId="45" applyFont="1" applyFill="1" applyBorder="1" applyAlignment="1" applyProtection="1">
      <alignment horizontal="center" vertical="center" wrapText="1"/>
      <protection/>
    </xf>
    <xf numFmtId="168" fontId="14" fillId="33" borderId="40" xfId="45" applyFont="1" applyFill="1" applyBorder="1" applyAlignment="1" applyProtection="1">
      <alignment horizontal="center" vertical="center" wrapText="1"/>
      <protection/>
    </xf>
    <xf numFmtId="169" fontId="14" fillId="33" borderId="23" xfId="53" applyNumberFormat="1" applyFont="1" applyFill="1" applyBorder="1" applyAlignment="1" applyProtection="1">
      <alignment horizontal="left" vertical="center" wrapText="1"/>
      <protection locked="0"/>
    </xf>
    <xf numFmtId="168" fontId="7" fillId="33" borderId="23" xfId="45" applyFont="1" applyFill="1" applyBorder="1" applyAlignment="1" applyProtection="1">
      <alignment horizontal="center" vertical="center" wrapText="1"/>
      <protection/>
    </xf>
    <xf numFmtId="168" fontId="22" fillId="0" borderId="23" xfId="45" applyFont="1" applyFill="1" applyBorder="1" applyAlignment="1" applyProtection="1">
      <alignment horizontal="center" vertical="center" wrapText="1"/>
      <protection/>
    </xf>
    <xf numFmtId="168" fontId="14" fillId="33" borderId="41" xfId="45" applyFont="1" applyFill="1" applyBorder="1" applyAlignment="1" applyProtection="1">
      <alignment horizontal="center" vertical="center" wrapText="1"/>
      <protection/>
    </xf>
    <xf numFmtId="0" fontId="5" fillId="0" borderId="42" xfId="59" applyFont="1" applyBorder="1" applyAlignment="1" applyProtection="1">
      <alignment horizontal="left" vertical="center" wrapText="1"/>
      <protection locked="0"/>
    </xf>
    <xf numFmtId="169" fontId="14" fillId="33" borderId="43" xfId="53" applyNumberFormat="1" applyFont="1" applyFill="1" applyBorder="1" applyAlignment="1" applyProtection="1">
      <alignment horizontal="left" vertical="center" wrapText="1"/>
      <protection locked="0"/>
    </xf>
    <xf numFmtId="44" fontId="14" fillId="0" borderId="43" xfId="45" applyNumberFormat="1" applyFont="1" applyBorder="1" applyAlignment="1" applyProtection="1">
      <alignment horizontal="center" vertical="center" wrapText="1"/>
      <protection locked="0"/>
    </xf>
    <xf numFmtId="168" fontId="7" fillId="33" borderId="43" xfId="45" applyFont="1" applyFill="1" applyBorder="1" applyAlignment="1" applyProtection="1">
      <alignment horizontal="center" vertical="center" wrapText="1"/>
      <protection/>
    </xf>
    <xf numFmtId="168" fontId="22" fillId="0" borderId="43" xfId="45" applyFont="1" applyFill="1" applyBorder="1" applyAlignment="1" applyProtection="1">
      <alignment horizontal="center" vertical="center" wrapText="1"/>
      <protection/>
    </xf>
    <xf numFmtId="168" fontId="14" fillId="33" borderId="44" xfId="45" applyFont="1" applyFill="1" applyBorder="1" applyAlignment="1" applyProtection="1">
      <alignment horizontal="center" vertical="center" wrapText="1"/>
      <protection/>
    </xf>
    <xf numFmtId="0" fontId="5" fillId="0" borderId="33" xfId="59" applyFont="1" applyBorder="1" applyAlignment="1" applyProtection="1">
      <alignment horizontal="left" vertical="center" wrapText="1"/>
      <protection locked="0"/>
    </xf>
    <xf numFmtId="169" fontId="14" fillId="33" borderId="34" xfId="53" applyNumberFormat="1" applyFont="1" applyFill="1" applyBorder="1" applyAlignment="1" applyProtection="1">
      <alignment horizontal="left" vertical="center" wrapText="1"/>
      <protection locked="0"/>
    </xf>
    <xf numFmtId="169" fontId="22" fillId="0" borderId="43" xfId="53" applyNumberFormat="1" applyFont="1" applyFill="1" applyBorder="1" applyAlignment="1" applyProtection="1">
      <alignment horizontal="center" vertical="center" wrapText="1"/>
      <protection locked="0"/>
    </xf>
    <xf numFmtId="169" fontId="22" fillId="0" borderId="23" xfId="53" applyNumberFormat="1" applyFont="1" applyFill="1" applyBorder="1" applyAlignment="1" applyProtection="1">
      <alignment horizontal="center" vertical="center" wrapText="1"/>
      <protection locked="0"/>
    </xf>
    <xf numFmtId="44" fontId="14" fillId="0" borderId="12" xfId="45" applyNumberFormat="1" applyFont="1" applyBorder="1" applyAlignment="1" applyProtection="1">
      <alignment horizontal="center" vertical="center" wrapText="1"/>
      <protection locked="0"/>
    </xf>
    <xf numFmtId="0" fontId="5" fillId="0" borderId="24" xfId="0" applyFont="1" applyFill="1" applyBorder="1" applyAlignment="1" applyProtection="1">
      <alignment horizontal="left" vertical="center" wrapText="1"/>
      <protection locked="0"/>
    </xf>
    <xf numFmtId="0" fontId="5" fillId="0" borderId="45" xfId="59" applyFont="1" applyBorder="1" applyAlignment="1" applyProtection="1">
      <alignment horizontal="left" vertical="center" wrapText="1"/>
      <protection locked="0"/>
    </xf>
    <xf numFmtId="168" fontId="14" fillId="33" borderId="46" xfId="45" applyFont="1" applyFill="1" applyBorder="1" applyAlignment="1" applyProtection="1">
      <alignment horizontal="center" vertical="center" wrapText="1"/>
      <protection/>
    </xf>
    <xf numFmtId="169" fontId="14" fillId="33" borderId="47" xfId="53" applyNumberFormat="1" applyFont="1" applyFill="1" applyBorder="1" applyAlignment="1" applyProtection="1">
      <alignment horizontal="left" vertical="center" wrapText="1"/>
      <protection locked="0"/>
    </xf>
    <xf numFmtId="168" fontId="22" fillId="0" borderId="47" xfId="45" applyFont="1" applyFill="1" applyBorder="1" applyAlignment="1" applyProtection="1">
      <alignment horizontal="center" vertical="center" wrapText="1"/>
      <protection/>
    </xf>
    <xf numFmtId="169" fontId="22" fillId="0" borderId="47" xfId="53" applyNumberFormat="1" applyFont="1" applyFill="1" applyBorder="1" applyAlignment="1" applyProtection="1">
      <alignment horizontal="center" vertical="center" wrapText="1"/>
      <protection locked="0"/>
    </xf>
    <xf numFmtId="44" fontId="14" fillId="0" borderId="47" xfId="45" applyNumberFormat="1" applyFont="1" applyBorder="1" applyAlignment="1" applyProtection="1">
      <alignment horizontal="center" vertical="center" wrapText="1"/>
      <protection locked="0"/>
    </xf>
    <xf numFmtId="169" fontId="14" fillId="33" borderId="29" xfId="53" applyNumberFormat="1" applyFont="1" applyFill="1" applyBorder="1" applyAlignment="1" applyProtection="1">
      <alignment horizontal="left" vertical="center" wrapText="1"/>
      <protection locked="0"/>
    </xf>
    <xf numFmtId="168" fontId="7" fillId="33" borderId="29" xfId="45" applyFont="1" applyFill="1" applyBorder="1" applyAlignment="1" applyProtection="1">
      <alignment horizontal="center" vertical="center" wrapText="1"/>
      <protection/>
    </xf>
    <xf numFmtId="0" fontId="5" fillId="0" borderId="37" xfId="59" applyFont="1" applyBorder="1" applyAlignment="1" applyProtection="1">
      <alignment horizontal="left" vertical="center" wrapText="1"/>
      <protection locked="0"/>
    </xf>
    <xf numFmtId="169" fontId="14" fillId="33" borderId="38" xfId="53" applyNumberFormat="1" applyFont="1" applyFill="1" applyBorder="1" applyAlignment="1" applyProtection="1">
      <alignment horizontal="left" vertical="center" wrapText="1"/>
      <protection/>
    </xf>
    <xf numFmtId="44" fontId="16" fillId="0" borderId="38" xfId="45" applyNumberFormat="1" applyFont="1" applyBorder="1" applyAlignment="1" applyProtection="1">
      <alignment horizontal="center" vertical="center" wrapText="1"/>
      <protection/>
    </xf>
    <xf numFmtId="168" fontId="7" fillId="33" borderId="38" xfId="45" applyFont="1" applyFill="1" applyBorder="1" applyAlignment="1" applyProtection="1">
      <alignment horizontal="center" vertical="center" wrapText="1"/>
      <protection/>
    </xf>
    <xf numFmtId="0" fontId="5" fillId="0" borderId="11" xfId="59" applyFont="1" applyBorder="1" applyAlignment="1" applyProtection="1">
      <alignment horizontal="left" vertical="center" wrapText="1"/>
      <protection locked="0"/>
    </xf>
    <xf numFmtId="168" fontId="7" fillId="33" borderId="12" xfId="45" applyFont="1" applyFill="1" applyBorder="1" applyAlignment="1" applyProtection="1">
      <alignment horizontal="center" vertical="center" wrapText="1"/>
      <protection/>
    </xf>
    <xf numFmtId="0" fontId="5" fillId="0" borderId="39" xfId="0" applyFont="1" applyFill="1" applyBorder="1" applyAlignment="1" applyProtection="1">
      <alignment horizontal="left" vertical="center" wrapText="1"/>
      <protection locked="0"/>
    </xf>
    <xf numFmtId="168" fontId="14" fillId="0" borderId="16" xfId="45" applyFont="1" applyBorder="1" applyAlignment="1" applyProtection="1">
      <alignment horizontal="center" vertical="center" wrapText="1"/>
      <protection locked="0"/>
    </xf>
    <xf numFmtId="168" fontId="14" fillId="0" borderId="21" xfId="45" applyFont="1" applyBorder="1" applyAlignment="1" applyProtection="1">
      <alignment horizontal="center" vertical="center" wrapText="1"/>
      <protection locked="0"/>
    </xf>
    <xf numFmtId="168" fontId="7" fillId="33" borderId="48" xfId="45" applyFont="1" applyFill="1" applyBorder="1" applyAlignment="1" applyProtection="1">
      <alignment horizontal="center" vertical="center" wrapText="1"/>
      <protection/>
    </xf>
    <xf numFmtId="44" fontId="14" fillId="0" borderId="48" xfId="45" applyNumberFormat="1" applyFont="1" applyBorder="1" applyAlignment="1" applyProtection="1">
      <alignment horizontal="center" vertical="center" wrapText="1"/>
      <protection locked="0"/>
    </xf>
    <xf numFmtId="169" fontId="14" fillId="33" borderId="21" xfId="53" applyNumberFormat="1" applyFont="1" applyFill="1" applyBorder="1" applyAlignment="1" applyProtection="1">
      <alignment horizontal="left" vertical="center" wrapText="1"/>
      <protection locked="0"/>
    </xf>
    <xf numFmtId="169" fontId="22" fillId="0" borderId="21" xfId="53" applyNumberFormat="1" applyFont="1" applyFill="1" applyBorder="1" applyAlignment="1" applyProtection="1">
      <alignment horizontal="center" vertical="center" wrapText="1"/>
      <protection locked="0"/>
    </xf>
    <xf numFmtId="44" fontId="14" fillId="0" borderId="0" xfId="45" applyNumberFormat="1" applyFont="1" applyBorder="1" applyAlignment="1" applyProtection="1">
      <alignment horizontal="center" vertical="center" wrapText="1"/>
      <protection locked="0"/>
    </xf>
    <xf numFmtId="169" fontId="22" fillId="0" borderId="48" xfId="53" applyNumberFormat="1" applyFont="1" applyFill="1" applyBorder="1" applyAlignment="1" applyProtection="1">
      <alignment horizontal="center" vertical="center" wrapText="1"/>
      <protection locked="0"/>
    </xf>
    <xf numFmtId="168" fontId="22" fillId="0" borderId="48" xfId="45" applyFont="1" applyFill="1" applyBorder="1" applyAlignment="1" applyProtection="1">
      <alignment horizontal="center" vertical="center" wrapText="1"/>
      <protection/>
    </xf>
    <xf numFmtId="168" fontId="14" fillId="33" borderId="49" xfId="45" applyFont="1" applyFill="1" applyBorder="1" applyAlignment="1" applyProtection="1">
      <alignment horizontal="center" vertical="center" wrapText="1"/>
      <protection/>
    </xf>
    <xf numFmtId="169" fontId="14" fillId="33" borderId="12" xfId="53" applyNumberFormat="1" applyFont="1" applyFill="1" applyBorder="1" applyAlignment="1" applyProtection="1">
      <alignment horizontal="left" vertical="center" wrapText="1"/>
      <protection locked="0"/>
    </xf>
    <xf numFmtId="169" fontId="22" fillId="0" borderId="12" xfId="53" applyNumberFormat="1" applyFont="1" applyFill="1" applyBorder="1" applyAlignment="1" applyProtection="1">
      <alignment horizontal="center" vertical="center" wrapText="1"/>
      <protection locked="0"/>
    </xf>
    <xf numFmtId="168" fontId="22" fillId="0" borderId="12" xfId="45" applyFont="1" applyFill="1" applyBorder="1" applyAlignment="1" applyProtection="1">
      <alignment horizontal="center" vertical="center" wrapText="1"/>
      <protection/>
    </xf>
    <xf numFmtId="168" fontId="14" fillId="33" borderId="13" xfId="45" applyFont="1" applyFill="1" applyBorder="1" applyAlignment="1" applyProtection="1">
      <alignment horizontal="center" vertical="center" wrapText="1"/>
      <protection/>
    </xf>
    <xf numFmtId="169" fontId="20" fillId="33" borderId="21" xfId="53" applyNumberFormat="1" applyFont="1" applyFill="1" applyBorder="1" applyAlignment="1" applyProtection="1">
      <alignment horizontal="left" vertical="center" wrapText="1"/>
      <protection locked="0"/>
    </xf>
    <xf numFmtId="0" fontId="5" fillId="0" borderId="0" xfId="59" applyFont="1" applyBorder="1" applyAlignment="1" applyProtection="1">
      <alignment horizontal="left" vertical="center" wrapText="1"/>
      <protection locked="0"/>
    </xf>
    <xf numFmtId="0" fontId="5" fillId="0" borderId="50" xfId="59" applyFont="1" applyBorder="1" applyAlignment="1" applyProtection="1">
      <alignment horizontal="left" vertical="center" wrapText="1"/>
      <protection locked="0"/>
    </xf>
    <xf numFmtId="169" fontId="14" fillId="33" borderId="29" xfId="53" applyNumberFormat="1" applyFont="1" applyFill="1" applyBorder="1" applyAlignment="1" applyProtection="1">
      <alignment horizontal="left" vertical="center" wrapText="1"/>
      <protection/>
    </xf>
    <xf numFmtId="44" fontId="16" fillId="0" borderId="29" xfId="45" applyNumberFormat="1" applyFont="1" applyBorder="1" applyAlignment="1" applyProtection="1">
      <alignment horizontal="center" vertical="center" wrapText="1"/>
      <protection/>
    </xf>
    <xf numFmtId="0" fontId="47" fillId="0" borderId="0" xfId="0" applyFont="1" applyBorder="1" applyAlignment="1">
      <alignment horizontal="right" vertical="center"/>
    </xf>
    <xf numFmtId="0" fontId="91" fillId="0" borderId="0" xfId="0" applyFont="1" applyAlignment="1">
      <alignment/>
    </xf>
    <xf numFmtId="0" fontId="0" fillId="0" borderId="0" xfId="0" applyFont="1" applyAlignment="1">
      <alignment/>
    </xf>
    <xf numFmtId="0" fontId="0" fillId="0" borderId="0" xfId="0" applyFont="1" applyAlignment="1">
      <alignment horizontal="left" vertical="center" wrapText="1"/>
    </xf>
    <xf numFmtId="0" fontId="92" fillId="0" borderId="10" xfId="61" applyFont="1" applyBorder="1" applyAlignment="1">
      <alignment horizontal="center" vertical="center"/>
      <protection/>
    </xf>
    <xf numFmtId="0" fontId="92" fillId="0" borderId="14" xfId="61" applyFont="1" applyBorder="1" applyAlignment="1">
      <alignment horizontal="center" vertical="center"/>
      <protection/>
    </xf>
    <xf numFmtId="0" fontId="92" fillId="0" borderId="19" xfId="61" applyFont="1" applyBorder="1" applyAlignment="1">
      <alignment horizontal="center" vertical="center"/>
      <protection/>
    </xf>
    <xf numFmtId="0" fontId="14" fillId="34" borderId="10" xfId="0" applyFont="1" applyFill="1" applyBorder="1" applyAlignment="1">
      <alignment horizontal="center" vertical="center"/>
    </xf>
    <xf numFmtId="0" fontId="14" fillId="34" borderId="14" xfId="0" applyFont="1" applyFill="1" applyBorder="1" applyAlignment="1">
      <alignment horizontal="center" vertical="center"/>
    </xf>
    <xf numFmtId="0" fontId="14" fillId="34" borderId="19" xfId="0" applyFont="1" applyFill="1" applyBorder="1" applyAlignment="1">
      <alignment horizontal="center" vertical="center"/>
    </xf>
    <xf numFmtId="0" fontId="11" fillId="0" borderId="10"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21" fillId="33" borderId="51" xfId="0" applyFont="1" applyFill="1" applyBorder="1" applyAlignment="1" applyProtection="1">
      <alignment horizontal="center" vertical="center" wrapText="1"/>
      <protection/>
    </xf>
    <xf numFmtId="0" fontId="21" fillId="33" borderId="52" xfId="0" applyFont="1" applyFill="1" applyBorder="1" applyAlignment="1" applyProtection="1">
      <alignment horizontal="center" vertical="center"/>
      <protection/>
    </xf>
    <xf numFmtId="0" fontId="11" fillId="0" borderId="10"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21" fillId="33" borderId="53" xfId="0" applyFont="1" applyFill="1" applyBorder="1" applyAlignment="1" applyProtection="1">
      <alignment horizontal="center" vertical="center" wrapText="1"/>
      <protection/>
    </xf>
    <xf numFmtId="0" fontId="11" fillId="0" borderId="14"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26" fillId="0" borderId="30"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32" xfId="0" applyFont="1" applyBorder="1" applyAlignment="1">
      <alignment horizontal="center" vertical="center" wrapText="1"/>
    </xf>
    <xf numFmtId="0" fontId="37" fillId="35" borderId="30" xfId="63" applyFont="1" applyFill="1" applyBorder="1" applyAlignment="1" applyProtection="1">
      <alignment horizontal="left" vertical="top" wrapText="1"/>
      <protection hidden="1"/>
    </xf>
    <xf numFmtId="0" fontId="37" fillId="35" borderId="31" xfId="63" applyFont="1" applyFill="1" applyBorder="1" applyAlignment="1" applyProtection="1">
      <alignment horizontal="left" vertical="top" wrapText="1"/>
      <protection hidden="1"/>
    </xf>
    <xf numFmtId="0" fontId="37" fillId="35" borderId="32" xfId="63" applyFont="1" applyFill="1" applyBorder="1" applyAlignment="1" applyProtection="1">
      <alignment horizontal="left" vertical="top" wrapText="1"/>
      <protection hidden="1"/>
    </xf>
    <xf numFmtId="0" fontId="37" fillId="35" borderId="25" xfId="63" applyFont="1" applyFill="1" applyBorder="1" applyAlignment="1" applyProtection="1">
      <alignment horizontal="left" vertical="top" wrapText="1"/>
      <protection hidden="1"/>
    </xf>
    <xf numFmtId="0" fontId="37" fillId="35" borderId="0" xfId="63" applyFont="1" applyFill="1" applyBorder="1" applyAlignment="1" applyProtection="1">
      <alignment horizontal="left" vertical="top" wrapText="1"/>
      <protection hidden="1"/>
    </xf>
    <xf numFmtId="0" fontId="37" fillId="35" borderId="36" xfId="63" applyFont="1" applyFill="1" applyBorder="1" applyAlignment="1" applyProtection="1">
      <alignment horizontal="left" vertical="top" wrapText="1"/>
      <protection hidden="1"/>
    </xf>
    <xf numFmtId="0" fontId="37" fillId="35" borderId="33" xfId="63" applyFont="1" applyFill="1" applyBorder="1" applyAlignment="1" applyProtection="1">
      <alignment horizontal="left" vertical="top" wrapText="1"/>
      <protection hidden="1"/>
    </xf>
    <xf numFmtId="0" fontId="37" fillId="35" borderId="34" xfId="63" applyFont="1" applyFill="1" applyBorder="1" applyAlignment="1" applyProtection="1">
      <alignment horizontal="left" vertical="top" wrapText="1"/>
      <protection hidden="1"/>
    </xf>
    <xf numFmtId="0" fontId="37" fillId="35" borderId="35" xfId="63" applyFont="1" applyFill="1" applyBorder="1" applyAlignment="1" applyProtection="1">
      <alignment horizontal="left" vertical="top" wrapText="1"/>
      <protection hidden="1"/>
    </xf>
    <xf numFmtId="0" fontId="16" fillId="0" borderId="0" xfId="59" applyFont="1" applyAlignment="1" applyProtection="1">
      <alignment vertical="center" wrapText="1"/>
      <protection locked="0"/>
    </xf>
    <xf numFmtId="0" fontId="0" fillId="0" borderId="0" xfId="59" applyAlignment="1">
      <alignment/>
      <protection/>
    </xf>
    <xf numFmtId="0" fontId="17" fillId="33" borderId="10" xfId="0" applyFont="1" applyFill="1" applyBorder="1" applyAlignment="1" applyProtection="1">
      <alignment horizontal="center" vertical="center"/>
      <protection/>
    </xf>
    <xf numFmtId="0" fontId="17" fillId="33" borderId="19" xfId="0" applyFont="1" applyFill="1" applyBorder="1" applyAlignment="1" applyProtection="1">
      <alignment horizontal="center" vertical="center"/>
      <protection/>
    </xf>
    <xf numFmtId="14" fontId="18" fillId="0" borderId="34" xfId="0" applyNumberFormat="1" applyFont="1" applyBorder="1" applyAlignment="1" applyProtection="1">
      <alignment horizontal="center" vertical="top"/>
      <protection locked="0"/>
    </xf>
    <xf numFmtId="0" fontId="30" fillId="35" borderId="25" xfId="63" applyFont="1" applyFill="1" applyBorder="1" applyAlignment="1" applyProtection="1">
      <alignment horizontal="left" vertical="center" wrapText="1"/>
      <protection hidden="1"/>
    </xf>
    <xf numFmtId="0" fontId="33" fillId="35" borderId="0" xfId="63" applyFont="1" applyFill="1" applyBorder="1" applyAlignment="1" applyProtection="1">
      <alignment horizontal="left" vertical="center" wrapText="1"/>
      <protection hidden="1"/>
    </xf>
    <xf numFmtId="0" fontId="31" fillId="35" borderId="33" xfId="63" applyFont="1" applyFill="1" applyBorder="1" applyAlignment="1" applyProtection="1">
      <alignment horizontal="left" vertical="center" wrapText="1"/>
      <protection hidden="1"/>
    </xf>
    <xf numFmtId="0" fontId="31" fillId="35" borderId="34" xfId="63" applyFont="1" applyFill="1" applyBorder="1" applyAlignment="1" applyProtection="1">
      <alignment horizontal="left" vertical="center" wrapText="1"/>
      <protection hidden="1"/>
    </xf>
    <xf numFmtId="0" fontId="31" fillId="35" borderId="35" xfId="63" applyFont="1" applyFill="1" applyBorder="1" applyAlignment="1" applyProtection="1">
      <alignment horizontal="left" vertical="center" wrapText="1"/>
      <protection hidden="1"/>
    </xf>
    <xf numFmtId="0" fontId="7" fillId="0" borderId="0" xfId="59" applyFont="1" applyAlignment="1" applyProtection="1">
      <alignment vertical="center" wrapText="1"/>
      <protection locked="0"/>
    </xf>
    <xf numFmtId="0" fontId="13" fillId="33" borderId="10" xfId="0" applyFont="1" applyFill="1" applyBorder="1" applyAlignment="1" applyProtection="1">
      <alignment horizontal="center" vertical="center"/>
      <protection/>
    </xf>
    <xf numFmtId="0" fontId="13" fillId="33" borderId="14" xfId="0" applyFont="1" applyFill="1" applyBorder="1" applyAlignment="1" applyProtection="1">
      <alignment horizontal="center" vertical="center"/>
      <protection/>
    </xf>
    <xf numFmtId="0" fontId="13" fillId="33" borderId="19" xfId="0" applyFont="1" applyFill="1" applyBorder="1" applyAlignment="1" applyProtection="1">
      <alignment horizontal="center" vertical="center"/>
      <protection/>
    </xf>
    <xf numFmtId="0" fontId="93" fillId="0" borderId="54" xfId="59" applyFont="1" applyFill="1" applyBorder="1" applyAlignment="1" applyProtection="1">
      <alignment horizontal="left" vertical="center"/>
      <protection/>
    </xf>
    <xf numFmtId="0" fontId="0" fillId="0" borderId="54" xfId="59" applyBorder="1" applyAlignment="1">
      <alignment vertical="center"/>
      <protection/>
    </xf>
    <xf numFmtId="0" fontId="93" fillId="0" borderId="10" xfId="59" applyFont="1" applyFill="1" applyBorder="1" applyAlignment="1" applyProtection="1">
      <alignment horizontal="left" vertical="center"/>
      <protection/>
    </xf>
    <xf numFmtId="0" fontId="93" fillId="0" borderId="14" xfId="59" applyFont="1" applyFill="1" applyBorder="1" applyAlignment="1" applyProtection="1">
      <alignment horizontal="left" vertical="center"/>
      <protection/>
    </xf>
    <xf numFmtId="0" fontId="93" fillId="0" borderId="19" xfId="59" applyFont="1" applyFill="1" applyBorder="1" applyAlignment="1" applyProtection="1">
      <alignment horizontal="left" vertical="center"/>
      <protection/>
    </xf>
    <xf numFmtId="0" fontId="9" fillId="0" borderId="33" xfId="59" applyFont="1" applyBorder="1" applyAlignment="1" applyProtection="1">
      <alignment horizontal="center" vertical="center"/>
      <protection locked="0"/>
    </xf>
    <xf numFmtId="0" fontId="9" fillId="0" borderId="34" xfId="59" applyFont="1" applyBorder="1" applyAlignment="1" applyProtection="1">
      <alignment horizontal="center" vertical="center"/>
      <protection locked="0"/>
    </xf>
    <xf numFmtId="0" fontId="9" fillId="0" borderId="35" xfId="59" applyFont="1" applyBorder="1" applyAlignment="1" applyProtection="1">
      <alignment horizontal="center" vertical="center"/>
      <protection locked="0"/>
    </xf>
    <xf numFmtId="0" fontId="21" fillId="33" borderId="53" xfId="59" applyFont="1" applyFill="1" applyBorder="1" applyAlignment="1" applyProtection="1">
      <alignment horizontal="center" vertical="center" wrapText="1"/>
      <protection/>
    </xf>
    <xf numFmtId="0" fontId="21" fillId="33" borderId="52" xfId="59" applyFont="1" applyFill="1" applyBorder="1" applyAlignment="1" applyProtection="1">
      <alignment horizontal="center" vertical="center"/>
      <protection/>
    </xf>
    <xf numFmtId="0" fontId="26" fillId="0" borderId="30" xfId="59" applyFont="1" applyBorder="1" applyAlignment="1">
      <alignment horizontal="center" vertical="center" wrapText="1"/>
      <protection/>
    </xf>
    <xf numFmtId="0" fontId="26" fillId="0" borderId="31" xfId="59" applyFont="1" applyBorder="1" applyAlignment="1">
      <alignment horizontal="center" vertical="center" wrapText="1"/>
      <protection/>
    </xf>
    <xf numFmtId="0" fontId="26" fillId="0" borderId="32" xfId="59" applyFont="1" applyBorder="1" applyAlignment="1">
      <alignment horizontal="center" vertical="center" wrapText="1"/>
      <protection/>
    </xf>
    <xf numFmtId="0" fontId="30" fillId="35" borderId="0" xfId="63" applyFont="1" applyFill="1" applyBorder="1" applyAlignment="1" applyProtection="1">
      <alignment horizontal="left" vertical="center" wrapText="1"/>
      <protection hidden="1"/>
    </xf>
    <xf numFmtId="0" fontId="30" fillId="35" borderId="36" xfId="63" applyFont="1" applyFill="1" applyBorder="1" applyAlignment="1" applyProtection="1">
      <alignment horizontal="left" vertical="center" wrapText="1"/>
      <protection hidden="1"/>
    </xf>
    <xf numFmtId="0" fontId="37" fillId="35" borderId="10" xfId="63" applyFont="1" applyFill="1" applyBorder="1" applyAlignment="1" applyProtection="1">
      <alignment horizontal="left" vertical="top" wrapText="1"/>
      <protection hidden="1"/>
    </xf>
    <xf numFmtId="0" fontId="37" fillId="35" borderId="14" xfId="63" applyFont="1" applyFill="1" applyBorder="1" applyAlignment="1" applyProtection="1">
      <alignment horizontal="left" vertical="top" wrapText="1"/>
      <protection hidden="1"/>
    </xf>
    <xf numFmtId="0" fontId="37" fillId="35" borderId="19" xfId="63" applyFont="1" applyFill="1" applyBorder="1" applyAlignment="1" applyProtection="1">
      <alignment horizontal="left" vertical="top" wrapText="1"/>
      <protection hidden="1"/>
    </xf>
    <xf numFmtId="0" fontId="21" fillId="33" borderId="33" xfId="59" applyFont="1" applyFill="1" applyBorder="1" applyAlignment="1" applyProtection="1">
      <alignment horizontal="center" vertical="center" wrapText="1"/>
      <protection/>
    </xf>
    <xf numFmtId="0" fontId="21" fillId="33" borderId="35" xfId="59" applyFont="1" applyFill="1" applyBorder="1" applyAlignment="1" applyProtection="1">
      <alignment horizontal="center" vertical="center"/>
      <protection/>
    </xf>
    <xf numFmtId="0" fontId="21" fillId="33" borderId="51" xfId="59" applyFont="1" applyFill="1" applyBorder="1" applyAlignment="1" applyProtection="1">
      <alignment horizontal="center" vertical="center" wrapText="1"/>
      <protection/>
    </xf>
    <xf numFmtId="0" fontId="37" fillId="35" borderId="55" xfId="63" applyFont="1" applyFill="1" applyBorder="1" applyAlignment="1" applyProtection="1">
      <alignment horizontal="left" vertical="top" wrapText="1"/>
      <protection hidden="1"/>
    </xf>
    <xf numFmtId="0" fontId="37" fillId="35" borderId="56" xfId="63" applyFont="1" applyFill="1" applyBorder="1" applyAlignment="1" applyProtection="1">
      <alignment horizontal="left" vertical="top" wrapText="1"/>
      <protection hidden="1"/>
    </xf>
    <xf numFmtId="0" fontId="37" fillId="35" borderId="57" xfId="63" applyFont="1" applyFill="1" applyBorder="1" applyAlignment="1" applyProtection="1">
      <alignment horizontal="left" vertical="top" wrapText="1"/>
      <protection hidden="1"/>
    </xf>
  </cellXfs>
  <cellStyles count="6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Euro 2" xfId="45"/>
    <cellStyle name="Euro 3" xfId="46"/>
    <cellStyle name="Insatisfaisant" xfId="47"/>
    <cellStyle name="kW" xfId="48"/>
    <cellStyle name="Hyperlink" xfId="49"/>
    <cellStyle name="Followed Hyperlink" xfId="50"/>
    <cellStyle name="Comma" xfId="51"/>
    <cellStyle name="Comma [0]" xfId="52"/>
    <cellStyle name="Milliers 2" xfId="53"/>
    <cellStyle name="Currency" xfId="54"/>
    <cellStyle name="Currency [0]" xfId="55"/>
    <cellStyle name="Monétaire 2" xfId="56"/>
    <cellStyle name="Monétaire 3" xfId="57"/>
    <cellStyle name="Neutre" xfId="58"/>
    <cellStyle name="Normal 2" xfId="59"/>
    <cellStyle name="Normal 2 2" xfId="60"/>
    <cellStyle name="Normal 3" xfId="61"/>
    <cellStyle name="Normal 4" xfId="62"/>
    <cellStyle name="Normal_boncom VIERGE1" xfId="63"/>
    <cellStyle name="Percent" xfId="64"/>
    <cellStyle name="Pourcentage 2" xfId="65"/>
    <cellStyle name="Satisfaisant" xfId="66"/>
    <cellStyle name="Sortie" xfId="67"/>
    <cellStyle name="Texte explicatif" xfId="68"/>
    <cellStyle name="Titre" xfId="69"/>
    <cellStyle name="Titre 1" xfId="70"/>
    <cellStyle name="Titre 2" xfId="71"/>
    <cellStyle name="Titre 3" xfId="72"/>
    <cellStyle name="Titre 4" xfId="73"/>
    <cellStyle name="Total" xfId="74"/>
    <cellStyle name="Vérification" xfId="75"/>
    <cellStyle name="Watts"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142875</xdr:colOff>
      <xdr:row>0</xdr:row>
      <xdr:rowOff>38100</xdr:rowOff>
    </xdr:from>
    <xdr:to>
      <xdr:col>6</xdr:col>
      <xdr:colOff>1638300</xdr:colOff>
      <xdr:row>2</xdr:row>
      <xdr:rowOff>1619250</xdr:rowOff>
    </xdr:to>
    <xdr:pic>
      <xdr:nvPicPr>
        <xdr:cNvPr id="1" name="Picture 33"/>
        <xdr:cNvPicPr preferRelativeResize="1">
          <a:picLocks noChangeAspect="1"/>
        </xdr:cNvPicPr>
      </xdr:nvPicPr>
      <xdr:blipFill>
        <a:blip r:embed="rId1"/>
        <a:srcRect l="76646" t="11979" r="15666" b="66406"/>
        <a:stretch>
          <a:fillRect/>
        </a:stretch>
      </xdr:blipFill>
      <xdr:spPr>
        <a:xfrm>
          <a:off x="10229850" y="38100"/>
          <a:ext cx="1495425" cy="2390775"/>
        </a:xfrm>
        <a:prstGeom prst="rect">
          <a:avLst/>
        </a:prstGeom>
        <a:noFill/>
        <a:ln w="1" cmpd="sng">
          <a:noFill/>
        </a:ln>
      </xdr:spPr>
    </xdr:pic>
    <xdr:clientData/>
  </xdr:twoCellAnchor>
  <xdr:twoCellAnchor editAs="oneCell">
    <xdr:from>
      <xdr:col>0</xdr:col>
      <xdr:colOff>0</xdr:colOff>
      <xdr:row>36</xdr:row>
      <xdr:rowOff>66675</xdr:rowOff>
    </xdr:from>
    <xdr:to>
      <xdr:col>6</xdr:col>
      <xdr:colOff>1323975</xdr:colOff>
      <xdr:row>42</xdr:row>
      <xdr:rowOff>85725</xdr:rowOff>
    </xdr:to>
    <xdr:pic>
      <xdr:nvPicPr>
        <xdr:cNvPr id="2" name="Picture 34"/>
        <xdr:cNvPicPr preferRelativeResize="1">
          <a:picLocks noChangeAspect="1"/>
        </xdr:cNvPicPr>
      </xdr:nvPicPr>
      <xdr:blipFill>
        <a:blip r:embed="rId2"/>
        <a:srcRect l="9297" t="73448" r="7978" b="10180"/>
        <a:stretch>
          <a:fillRect/>
        </a:stretch>
      </xdr:blipFill>
      <xdr:spPr>
        <a:xfrm>
          <a:off x="0" y="16687800"/>
          <a:ext cx="11410950" cy="11049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72</xdr:row>
      <xdr:rowOff>28575</xdr:rowOff>
    </xdr:from>
    <xdr:to>
      <xdr:col>6</xdr:col>
      <xdr:colOff>1047750</xdr:colOff>
      <xdr:row>79</xdr:row>
      <xdr:rowOff>190500</xdr:rowOff>
    </xdr:to>
    <xdr:pic>
      <xdr:nvPicPr>
        <xdr:cNvPr id="1" name="Picture 34"/>
        <xdr:cNvPicPr preferRelativeResize="1">
          <a:picLocks noChangeAspect="1"/>
        </xdr:cNvPicPr>
      </xdr:nvPicPr>
      <xdr:blipFill>
        <a:blip r:embed="rId1"/>
        <a:srcRect l="9297" t="73448" r="7978" b="10180"/>
        <a:stretch>
          <a:fillRect/>
        </a:stretch>
      </xdr:blipFill>
      <xdr:spPr>
        <a:xfrm>
          <a:off x="0" y="29546550"/>
          <a:ext cx="11696700" cy="1362075"/>
        </a:xfrm>
        <a:prstGeom prst="rect">
          <a:avLst/>
        </a:prstGeom>
        <a:noFill/>
        <a:ln w="1" cmpd="sng">
          <a:noFill/>
        </a:ln>
      </xdr:spPr>
    </xdr:pic>
    <xdr:clientData/>
  </xdr:twoCellAnchor>
  <xdr:twoCellAnchor editAs="oneCell">
    <xdr:from>
      <xdr:col>6</xdr:col>
      <xdr:colOff>533400</xdr:colOff>
      <xdr:row>0</xdr:row>
      <xdr:rowOff>66675</xdr:rowOff>
    </xdr:from>
    <xdr:to>
      <xdr:col>6</xdr:col>
      <xdr:colOff>1866900</xdr:colOff>
      <xdr:row>1</xdr:row>
      <xdr:rowOff>1581150</xdr:rowOff>
    </xdr:to>
    <xdr:pic>
      <xdr:nvPicPr>
        <xdr:cNvPr id="2" name="Picture 33"/>
        <xdr:cNvPicPr preferRelativeResize="1">
          <a:picLocks noChangeAspect="1"/>
        </xdr:cNvPicPr>
      </xdr:nvPicPr>
      <xdr:blipFill>
        <a:blip r:embed="rId2"/>
        <a:srcRect l="76646" t="11979" r="15666" b="66406"/>
        <a:stretch>
          <a:fillRect/>
        </a:stretch>
      </xdr:blipFill>
      <xdr:spPr>
        <a:xfrm>
          <a:off x="11182350" y="66675"/>
          <a:ext cx="1333500" cy="2152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35</xdr:row>
      <xdr:rowOff>9525</xdr:rowOff>
    </xdr:from>
    <xdr:to>
      <xdr:col>7</xdr:col>
      <xdr:colOff>0</xdr:colOff>
      <xdr:row>42</xdr:row>
      <xdr:rowOff>171450</xdr:rowOff>
    </xdr:to>
    <xdr:pic>
      <xdr:nvPicPr>
        <xdr:cNvPr id="1" name="Picture 34"/>
        <xdr:cNvPicPr preferRelativeResize="1">
          <a:picLocks noChangeAspect="1"/>
        </xdr:cNvPicPr>
      </xdr:nvPicPr>
      <xdr:blipFill>
        <a:blip r:embed="rId1"/>
        <a:srcRect l="9297" t="73448" r="7978" b="10180"/>
        <a:stretch>
          <a:fillRect/>
        </a:stretch>
      </xdr:blipFill>
      <xdr:spPr>
        <a:xfrm>
          <a:off x="28575" y="16097250"/>
          <a:ext cx="11849100" cy="1362075"/>
        </a:xfrm>
        <a:prstGeom prst="rect">
          <a:avLst/>
        </a:prstGeom>
        <a:noFill/>
        <a:ln w="1" cmpd="sng">
          <a:noFill/>
        </a:ln>
      </xdr:spPr>
    </xdr:pic>
    <xdr:clientData/>
  </xdr:twoCellAnchor>
  <xdr:twoCellAnchor editAs="oneCell">
    <xdr:from>
      <xdr:col>6</xdr:col>
      <xdr:colOff>104775</xdr:colOff>
      <xdr:row>0</xdr:row>
      <xdr:rowOff>38100</xdr:rowOff>
    </xdr:from>
    <xdr:to>
      <xdr:col>6</xdr:col>
      <xdr:colOff>1438275</xdr:colOff>
      <xdr:row>1</xdr:row>
      <xdr:rowOff>1562100</xdr:rowOff>
    </xdr:to>
    <xdr:pic>
      <xdr:nvPicPr>
        <xdr:cNvPr id="2" name="Picture 33"/>
        <xdr:cNvPicPr preferRelativeResize="1">
          <a:picLocks noChangeAspect="1"/>
        </xdr:cNvPicPr>
      </xdr:nvPicPr>
      <xdr:blipFill>
        <a:blip r:embed="rId2"/>
        <a:srcRect l="76646" t="11979" r="15666" b="66406"/>
        <a:stretch>
          <a:fillRect/>
        </a:stretch>
      </xdr:blipFill>
      <xdr:spPr>
        <a:xfrm>
          <a:off x="10544175" y="38100"/>
          <a:ext cx="1333500" cy="216217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533400</xdr:colOff>
      <xdr:row>71</xdr:row>
      <xdr:rowOff>104775</xdr:rowOff>
    </xdr:from>
    <xdr:to>
      <xdr:col>5</xdr:col>
      <xdr:colOff>1276350</xdr:colOff>
      <xdr:row>79</xdr:row>
      <xdr:rowOff>28575</xdr:rowOff>
    </xdr:to>
    <xdr:pic>
      <xdr:nvPicPr>
        <xdr:cNvPr id="1" name="Picture 34"/>
        <xdr:cNvPicPr preferRelativeResize="1">
          <a:picLocks noChangeAspect="1"/>
        </xdr:cNvPicPr>
      </xdr:nvPicPr>
      <xdr:blipFill>
        <a:blip r:embed="rId1"/>
        <a:srcRect l="9297" t="73448" r="7978" b="10180"/>
        <a:stretch>
          <a:fillRect/>
        </a:stretch>
      </xdr:blipFill>
      <xdr:spPr>
        <a:xfrm>
          <a:off x="533400" y="27260550"/>
          <a:ext cx="11982450" cy="1352550"/>
        </a:xfrm>
        <a:prstGeom prst="rect">
          <a:avLst/>
        </a:prstGeom>
        <a:noFill/>
        <a:ln w="1" cmpd="sng">
          <a:noFill/>
        </a:ln>
      </xdr:spPr>
    </xdr:pic>
    <xdr:clientData/>
  </xdr:twoCellAnchor>
  <xdr:twoCellAnchor editAs="oneCell">
    <xdr:from>
      <xdr:col>6</xdr:col>
      <xdr:colOff>552450</xdr:colOff>
      <xdr:row>0</xdr:row>
      <xdr:rowOff>19050</xdr:rowOff>
    </xdr:from>
    <xdr:to>
      <xdr:col>6</xdr:col>
      <xdr:colOff>1885950</xdr:colOff>
      <xdr:row>1</xdr:row>
      <xdr:rowOff>1638300</xdr:rowOff>
    </xdr:to>
    <xdr:pic>
      <xdr:nvPicPr>
        <xdr:cNvPr id="2" name="Picture 33"/>
        <xdr:cNvPicPr preferRelativeResize="1">
          <a:picLocks noChangeAspect="1"/>
        </xdr:cNvPicPr>
      </xdr:nvPicPr>
      <xdr:blipFill>
        <a:blip r:embed="rId2"/>
        <a:srcRect l="76646" t="11979" r="15666" b="66406"/>
        <a:stretch>
          <a:fillRect/>
        </a:stretch>
      </xdr:blipFill>
      <xdr:spPr>
        <a:xfrm>
          <a:off x="13192125" y="19050"/>
          <a:ext cx="1333500" cy="225742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38100</xdr:rowOff>
    </xdr:from>
    <xdr:to>
      <xdr:col>7</xdr:col>
      <xdr:colOff>104775</xdr:colOff>
      <xdr:row>45</xdr:row>
      <xdr:rowOff>200025</xdr:rowOff>
    </xdr:to>
    <xdr:pic>
      <xdr:nvPicPr>
        <xdr:cNvPr id="1" name="Picture 34"/>
        <xdr:cNvPicPr preferRelativeResize="1">
          <a:picLocks noChangeAspect="1"/>
        </xdr:cNvPicPr>
      </xdr:nvPicPr>
      <xdr:blipFill>
        <a:blip r:embed="rId1"/>
        <a:srcRect l="9297" t="73448" r="7978" b="10180"/>
        <a:stretch>
          <a:fillRect/>
        </a:stretch>
      </xdr:blipFill>
      <xdr:spPr>
        <a:xfrm>
          <a:off x="0" y="17078325"/>
          <a:ext cx="11982450" cy="1362075"/>
        </a:xfrm>
        <a:prstGeom prst="rect">
          <a:avLst/>
        </a:prstGeom>
        <a:noFill/>
        <a:ln w="1" cmpd="sng">
          <a:noFill/>
        </a:ln>
      </xdr:spPr>
    </xdr:pic>
    <xdr:clientData/>
  </xdr:twoCellAnchor>
  <xdr:twoCellAnchor editAs="oneCell">
    <xdr:from>
      <xdr:col>6</xdr:col>
      <xdr:colOff>76200</xdr:colOff>
      <xdr:row>0</xdr:row>
      <xdr:rowOff>38100</xdr:rowOff>
    </xdr:from>
    <xdr:to>
      <xdr:col>6</xdr:col>
      <xdr:colOff>1409700</xdr:colOff>
      <xdr:row>1</xdr:row>
      <xdr:rowOff>1562100</xdr:rowOff>
    </xdr:to>
    <xdr:pic>
      <xdr:nvPicPr>
        <xdr:cNvPr id="2" name="Picture 33"/>
        <xdr:cNvPicPr preferRelativeResize="1">
          <a:picLocks noChangeAspect="1"/>
        </xdr:cNvPicPr>
      </xdr:nvPicPr>
      <xdr:blipFill>
        <a:blip r:embed="rId2"/>
        <a:srcRect l="76646" t="11979" r="15666" b="66406"/>
        <a:stretch>
          <a:fillRect/>
        </a:stretch>
      </xdr:blipFill>
      <xdr:spPr>
        <a:xfrm>
          <a:off x="10515600" y="38100"/>
          <a:ext cx="1333500" cy="2162175"/>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533400</xdr:colOff>
      <xdr:row>49</xdr:row>
      <xdr:rowOff>0</xdr:rowOff>
    </xdr:from>
    <xdr:to>
      <xdr:col>6</xdr:col>
      <xdr:colOff>523875</xdr:colOff>
      <xdr:row>56</xdr:row>
      <xdr:rowOff>133350</xdr:rowOff>
    </xdr:to>
    <xdr:pic>
      <xdr:nvPicPr>
        <xdr:cNvPr id="1" name="Picture 34"/>
        <xdr:cNvPicPr preferRelativeResize="1">
          <a:picLocks noChangeAspect="1"/>
        </xdr:cNvPicPr>
      </xdr:nvPicPr>
      <xdr:blipFill>
        <a:blip r:embed="rId1"/>
        <a:srcRect l="9297" t="73448" r="7978" b="10180"/>
        <a:stretch>
          <a:fillRect/>
        </a:stretch>
      </xdr:blipFill>
      <xdr:spPr>
        <a:xfrm>
          <a:off x="533400" y="20183475"/>
          <a:ext cx="11991975" cy="1390650"/>
        </a:xfrm>
        <a:prstGeom prst="rect">
          <a:avLst/>
        </a:prstGeom>
        <a:noFill/>
        <a:ln w="1" cmpd="sng">
          <a:noFill/>
        </a:ln>
      </xdr:spPr>
    </xdr:pic>
    <xdr:clientData/>
  </xdr:twoCellAnchor>
  <xdr:twoCellAnchor editAs="oneCell">
    <xdr:from>
      <xdr:col>6</xdr:col>
      <xdr:colOff>133350</xdr:colOff>
      <xdr:row>0</xdr:row>
      <xdr:rowOff>104775</xdr:rowOff>
    </xdr:from>
    <xdr:to>
      <xdr:col>6</xdr:col>
      <xdr:colOff>1847850</xdr:colOff>
      <xdr:row>1</xdr:row>
      <xdr:rowOff>1581150</xdr:rowOff>
    </xdr:to>
    <xdr:pic>
      <xdr:nvPicPr>
        <xdr:cNvPr id="2" name="Picture 33"/>
        <xdr:cNvPicPr preferRelativeResize="1">
          <a:picLocks noChangeAspect="1"/>
        </xdr:cNvPicPr>
      </xdr:nvPicPr>
      <xdr:blipFill>
        <a:blip r:embed="rId2"/>
        <a:srcRect l="76646" t="11979" r="15666" b="66406"/>
        <a:stretch>
          <a:fillRect/>
        </a:stretch>
      </xdr:blipFill>
      <xdr:spPr>
        <a:xfrm>
          <a:off x="12134850" y="104775"/>
          <a:ext cx="1714500" cy="21145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Q26"/>
  <sheetViews>
    <sheetView showGridLines="0" tabSelected="1" zoomScalePageLayoutView="0" workbookViewId="0" topLeftCell="A1">
      <selection activeCell="C31" sqref="C31"/>
    </sheetView>
  </sheetViews>
  <sheetFormatPr defaultColWidth="11.421875" defaultRowHeight="12.75"/>
  <cols>
    <col min="1" max="1" width="2.421875" style="0" customWidth="1"/>
  </cols>
  <sheetData>
    <row r="2" spans="2:17" ht="18.75">
      <c r="B2" s="160" t="s">
        <v>168</v>
      </c>
      <c r="C2" s="161"/>
      <c r="D2" s="161"/>
      <c r="E2" s="161"/>
      <c r="F2" s="161"/>
      <c r="G2" s="161"/>
      <c r="H2" s="161"/>
      <c r="I2" s="161"/>
      <c r="J2" s="161"/>
      <c r="K2" s="161"/>
      <c r="L2" s="161"/>
      <c r="M2" s="161"/>
      <c r="N2" s="161"/>
      <c r="O2" s="161"/>
      <c r="P2" s="161"/>
      <c r="Q2" s="162"/>
    </row>
    <row r="4" ht="12.75">
      <c r="B4" s="158" t="s">
        <v>177</v>
      </c>
    </row>
    <row r="6" ht="12.75">
      <c r="B6" s="157" t="s">
        <v>170</v>
      </c>
    </row>
    <row r="7" ht="7.5" customHeight="1"/>
    <row r="8" ht="12.75">
      <c r="B8" t="s">
        <v>172</v>
      </c>
    </row>
    <row r="10" ht="12.75">
      <c r="B10" s="157" t="s">
        <v>165</v>
      </c>
    </row>
    <row r="11" ht="6" customHeight="1"/>
    <row r="12" spans="2:17" ht="30" customHeight="1">
      <c r="B12" s="159" t="s">
        <v>178</v>
      </c>
      <c r="C12" s="159"/>
      <c r="D12" s="159"/>
      <c r="E12" s="159"/>
      <c r="F12" s="159"/>
      <c r="G12" s="159"/>
      <c r="H12" s="159"/>
      <c r="I12" s="159"/>
      <c r="J12" s="159"/>
      <c r="K12" s="159"/>
      <c r="L12" s="159"/>
      <c r="M12" s="159"/>
      <c r="N12" s="159"/>
      <c r="O12" s="159"/>
      <c r="P12" s="159"/>
      <c r="Q12" s="159"/>
    </row>
    <row r="14" ht="12.75">
      <c r="B14" s="157" t="s">
        <v>171</v>
      </c>
    </row>
    <row r="15" ht="6" customHeight="1"/>
    <row r="16" ht="12.75">
      <c r="B16" t="s">
        <v>166</v>
      </c>
    </row>
    <row r="17" ht="12.75">
      <c r="B17" s="158" t="s">
        <v>169</v>
      </c>
    </row>
    <row r="18" ht="12.75">
      <c r="B18" s="158" t="s">
        <v>174</v>
      </c>
    </row>
    <row r="19" ht="12.75">
      <c r="B19" s="158" t="s">
        <v>173</v>
      </c>
    </row>
    <row r="21" spans="2:17" ht="26.25" customHeight="1">
      <c r="B21" s="159" t="s">
        <v>167</v>
      </c>
      <c r="C21" s="159"/>
      <c r="D21" s="159"/>
      <c r="E21" s="159"/>
      <c r="F21" s="159"/>
      <c r="G21" s="159"/>
      <c r="H21" s="159"/>
      <c r="I21" s="159"/>
      <c r="J21" s="159"/>
      <c r="K21" s="159"/>
      <c r="L21" s="159"/>
      <c r="M21" s="159"/>
      <c r="N21" s="159"/>
      <c r="O21" s="159"/>
      <c r="P21" s="159"/>
      <c r="Q21" s="159"/>
    </row>
    <row r="23" spans="2:17" ht="12.75">
      <c r="B23" s="159" t="s">
        <v>175</v>
      </c>
      <c r="C23" s="159"/>
      <c r="D23" s="159"/>
      <c r="E23" s="159"/>
      <c r="F23" s="159"/>
      <c r="G23" s="159"/>
      <c r="H23" s="159"/>
      <c r="I23" s="159"/>
      <c r="J23" s="159"/>
      <c r="K23" s="159"/>
      <c r="L23" s="159"/>
      <c r="M23" s="159"/>
      <c r="N23" s="159"/>
      <c r="O23" s="159"/>
      <c r="P23" s="159"/>
      <c r="Q23" s="159"/>
    </row>
    <row r="24" ht="12.75">
      <c r="B24" s="158" t="s">
        <v>176</v>
      </c>
    </row>
    <row r="26" spans="2:17" ht="49.5" customHeight="1">
      <c r="B26" s="159"/>
      <c r="C26" s="159"/>
      <c r="D26" s="159"/>
      <c r="E26" s="159"/>
      <c r="F26" s="159"/>
      <c r="G26" s="159"/>
      <c r="H26" s="159"/>
      <c r="I26" s="159"/>
      <c r="J26" s="159"/>
      <c r="K26" s="159"/>
      <c r="L26" s="159"/>
      <c r="M26" s="159"/>
      <c r="N26" s="159"/>
      <c r="O26" s="159"/>
      <c r="P26" s="159"/>
      <c r="Q26" s="159"/>
    </row>
  </sheetData>
  <sheetProtection/>
  <mergeCells count="5">
    <mergeCell ref="B26:Q26"/>
    <mergeCell ref="B12:Q12"/>
    <mergeCell ref="B23:Q23"/>
    <mergeCell ref="B21:Q21"/>
    <mergeCell ref="B2:Q2"/>
  </mergeCells>
  <printOptions horizontalCentered="1" verticalCentered="1"/>
  <pageMargins left="0" right="0" top="0" bottom="0" header="0" footer="0"/>
  <pageSetup fitToHeight="1" fitToWidth="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2:G43"/>
  <sheetViews>
    <sheetView showGridLines="0" zoomScale="60" zoomScaleNormal="60" zoomScaleSheetLayoutView="75" zoomScalePageLayoutView="0" workbookViewId="0" topLeftCell="A1">
      <selection activeCell="K16" sqref="K16"/>
    </sheetView>
  </sheetViews>
  <sheetFormatPr defaultColWidth="11.421875" defaultRowHeight="12.75"/>
  <cols>
    <col min="1" max="1" width="45.28125" style="1" customWidth="1"/>
    <col min="2" max="2" width="21.421875" style="1" customWidth="1"/>
    <col min="3" max="3" width="16.00390625" style="1" bestFit="1" customWidth="1"/>
    <col min="4" max="4" width="42.28125" style="1" customWidth="1"/>
    <col min="5" max="5" width="10.00390625" style="1" customWidth="1"/>
    <col min="6" max="6" width="16.28125" style="1" bestFit="1" customWidth="1"/>
    <col min="7" max="7" width="25.421875" style="1" customWidth="1"/>
    <col min="8" max="16384" width="11.421875" style="1" customWidth="1"/>
  </cols>
  <sheetData>
    <row r="1" ht="13.5"/>
    <row r="2" spans="1:6" ht="50.25" customHeight="1">
      <c r="A2" s="190" t="s">
        <v>100</v>
      </c>
      <c r="B2" s="191"/>
      <c r="C2" s="191"/>
      <c r="E2" s="192" t="s">
        <v>4</v>
      </c>
      <c r="F2" s="193"/>
    </row>
    <row r="3" spans="1:6" ht="130.5" customHeight="1">
      <c r="A3" s="200" t="s">
        <v>180</v>
      </c>
      <c r="B3" s="191"/>
      <c r="C3" s="191"/>
      <c r="E3" s="194">
        <f ca="1">TODAY()</f>
        <v>42817</v>
      </c>
      <c r="F3" s="194"/>
    </row>
    <row r="4" spans="1:7" ht="38.25" customHeight="1">
      <c r="A4" s="201" t="s">
        <v>38</v>
      </c>
      <c r="B4" s="202"/>
      <c r="C4" s="202"/>
      <c r="D4" s="202"/>
      <c r="E4" s="202"/>
      <c r="F4" s="202"/>
      <c r="G4" s="203"/>
    </row>
    <row r="5" spans="1:7" ht="14.25" customHeight="1">
      <c r="A5" s="89"/>
      <c r="B5" s="90"/>
      <c r="C5" s="90"/>
      <c r="D5" s="90"/>
      <c r="E5" s="90"/>
      <c r="F5" s="90"/>
      <c r="G5" s="91"/>
    </row>
    <row r="6" spans="1:7" ht="30" customHeight="1">
      <c r="A6" s="195" t="s">
        <v>89</v>
      </c>
      <c r="B6" s="196"/>
      <c r="C6" s="196"/>
      <c r="D6" s="196"/>
      <c r="E6" s="196"/>
      <c r="F6" s="196"/>
      <c r="G6" s="92"/>
    </row>
    <row r="7" spans="1:7" ht="124.5" customHeight="1">
      <c r="A7" s="197" t="s">
        <v>179</v>
      </c>
      <c r="B7" s="198"/>
      <c r="C7" s="198"/>
      <c r="D7" s="198"/>
      <c r="E7" s="198"/>
      <c r="F7" s="198"/>
      <c r="G7" s="199"/>
    </row>
    <row r="8" spans="1:7" ht="21" customHeight="1">
      <c r="A8" s="7"/>
      <c r="B8" s="7"/>
      <c r="C8" s="7"/>
      <c r="D8" s="7"/>
      <c r="E8" s="7"/>
      <c r="F8" s="7"/>
      <c r="G8" s="7"/>
    </row>
    <row r="9" spans="1:7" ht="26.25" customHeight="1">
      <c r="A9" s="163" t="s">
        <v>39</v>
      </c>
      <c r="B9" s="164"/>
      <c r="C9" s="164"/>
      <c r="D9" s="164"/>
      <c r="E9" s="164"/>
      <c r="F9" s="164"/>
      <c r="G9" s="165"/>
    </row>
    <row r="10" spans="1:7" ht="26.25" customHeight="1">
      <c r="A10" s="5" t="s">
        <v>40</v>
      </c>
      <c r="B10" s="166"/>
      <c r="C10" s="167"/>
      <c r="D10" s="21" t="s">
        <v>43</v>
      </c>
      <c r="E10" s="166"/>
      <c r="F10" s="174"/>
      <c r="G10" s="167"/>
    </row>
    <row r="11" spans="1:7" ht="26.25" customHeight="1">
      <c r="A11" s="5" t="s">
        <v>59</v>
      </c>
      <c r="B11" s="166"/>
      <c r="C11" s="167"/>
      <c r="D11" s="21" t="s">
        <v>45</v>
      </c>
      <c r="E11" s="166"/>
      <c r="F11" s="174"/>
      <c r="G11" s="167"/>
    </row>
    <row r="12" spans="1:7" ht="26.25" customHeight="1">
      <c r="A12" s="5" t="s">
        <v>41</v>
      </c>
      <c r="B12" s="166"/>
      <c r="C12" s="167"/>
      <c r="D12" s="21" t="s">
        <v>44</v>
      </c>
      <c r="E12" s="166"/>
      <c r="F12" s="174"/>
      <c r="G12" s="167"/>
    </row>
    <row r="13" spans="1:7" ht="34.5" customHeight="1">
      <c r="A13" s="5" t="s">
        <v>42</v>
      </c>
      <c r="B13" s="166"/>
      <c r="C13" s="167"/>
      <c r="D13" s="21" t="s">
        <v>58</v>
      </c>
      <c r="E13" s="170" t="s">
        <v>73</v>
      </c>
      <c r="F13" s="171"/>
      <c r="G13" s="172"/>
    </row>
    <row r="14" spans="1:7" ht="26.25" customHeight="1">
      <c r="A14" s="3"/>
      <c r="B14" s="9"/>
      <c r="C14" s="10"/>
      <c r="D14" s="10"/>
      <c r="E14" s="10"/>
      <c r="F14" s="11"/>
      <c r="G14" s="8"/>
    </row>
    <row r="15" spans="1:7" s="6" customFormat="1" ht="26.25" customHeight="1">
      <c r="A15" s="163" t="s">
        <v>51</v>
      </c>
      <c r="B15" s="164"/>
      <c r="C15" s="164"/>
      <c r="D15" s="163" t="s">
        <v>53</v>
      </c>
      <c r="E15" s="164"/>
      <c r="F15" s="164"/>
      <c r="G15" s="165"/>
    </row>
    <row r="16" spans="1:7" s="6" customFormat="1" ht="26.25" customHeight="1">
      <c r="A16" s="5" t="s">
        <v>46</v>
      </c>
      <c r="B16" s="166"/>
      <c r="C16" s="167"/>
      <c r="D16" s="5" t="s">
        <v>54</v>
      </c>
      <c r="E16" s="166"/>
      <c r="F16" s="174"/>
      <c r="G16" s="167"/>
    </row>
    <row r="17" spans="1:7" s="6" customFormat="1" ht="26.25" customHeight="1">
      <c r="A17" s="5" t="s">
        <v>48</v>
      </c>
      <c r="B17" s="166"/>
      <c r="C17" s="167"/>
      <c r="D17" s="5" t="s">
        <v>55</v>
      </c>
      <c r="E17" s="166"/>
      <c r="F17" s="174"/>
      <c r="G17" s="167"/>
    </row>
    <row r="18" spans="1:7" s="6" customFormat="1" ht="26.25" customHeight="1">
      <c r="A18" s="5" t="s">
        <v>49</v>
      </c>
      <c r="B18" s="166"/>
      <c r="C18" s="167"/>
      <c r="D18" s="5" t="s">
        <v>56</v>
      </c>
      <c r="E18" s="166"/>
      <c r="F18" s="174"/>
      <c r="G18" s="167"/>
    </row>
    <row r="19" spans="1:7" s="6" customFormat="1" ht="26.25" customHeight="1">
      <c r="A19" s="5" t="s">
        <v>47</v>
      </c>
      <c r="B19" s="166"/>
      <c r="C19" s="167"/>
      <c r="D19" s="100" t="s">
        <v>57</v>
      </c>
      <c r="E19" s="93"/>
      <c r="F19" s="94"/>
      <c r="G19" s="31"/>
    </row>
    <row r="20" spans="1:7" s="6" customFormat="1" ht="35.25" customHeight="1">
      <c r="A20" s="95" t="s">
        <v>52</v>
      </c>
      <c r="B20" s="166"/>
      <c r="C20" s="174"/>
      <c r="D20" s="174"/>
      <c r="E20" s="174"/>
      <c r="F20" s="174"/>
      <c r="G20" s="167"/>
    </row>
    <row r="22" spans="1:6" ht="13.5">
      <c r="A22" s="12"/>
      <c r="B22" s="12"/>
      <c r="C22" s="12"/>
      <c r="D22" s="12"/>
      <c r="E22" s="12"/>
      <c r="F22" s="12"/>
    </row>
    <row r="23" spans="1:7" ht="36">
      <c r="A23" s="17" t="s">
        <v>2</v>
      </c>
      <c r="B23" s="18" t="s">
        <v>0</v>
      </c>
      <c r="C23" s="19" t="s">
        <v>1</v>
      </c>
      <c r="D23" s="19" t="s">
        <v>5</v>
      </c>
      <c r="E23" s="23" t="s">
        <v>7</v>
      </c>
      <c r="F23" s="24" t="s">
        <v>8</v>
      </c>
      <c r="G23" s="20" t="s">
        <v>6</v>
      </c>
    </row>
    <row r="24" spans="1:7" ht="33">
      <c r="A24" s="121" t="s">
        <v>82</v>
      </c>
      <c r="B24" s="32"/>
      <c r="C24" s="137">
        <v>1.5</v>
      </c>
      <c r="D24" s="26">
        <f>B24*C24</f>
        <v>0</v>
      </c>
      <c r="E24" s="53">
        <v>1</v>
      </c>
      <c r="F24" s="27">
        <f>IF(E24=1,D24*$F$31,D24*$F$32)</f>
        <v>0</v>
      </c>
      <c r="G24" s="28">
        <f>D24+F24</f>
        <v>0</v>
      </c>
    </row>
    <row r="25" spans="1:7" ht="33">
      <c r="A25" s="136" t="s">
        <v>81</v>
      </c>
      <c r="B25" s="34"/>
      <c r="C25" s="138">
        <v>2</v>
      </c>
      <c r="D25" s="26">
        <f>B25*C25</f>
        <v>0</v>
      </c>
      <c r="E25" s="53">
        <v>1</v>
      </c>
      <c r="F25" s="27">
        <f>IF(E25=1,D25*$F$31,D25*$F$32)</f>
        <v>0</v>
      </c>
      <c r="G25" s="28">
        <f>D25+F25</f>
        <v>0</v>
      </c>
    </row>
    <row r="26" spans="1:7" ht="48.75" customHeight="1">
      <c r="A26" s="136" t="s">
        <v>83</v>
      </c>
      <c r="B26" s="34"/>
      <c r="C26" s="35">
        <v>2.5</v>
      </c>
      <c r="D26" s="26">
        <f>B26*C26</f>
        <v>0</v>
      </c>
      <c r="E26" s="53">
        <v>1</v>
      </c>
      <c r="F26" s="27">
        <f>IF(E26=1,D26*$F$31,D26*$F$32)</f>
        <v>0</v>
      </c>
      <c r="G26" s="28">
        <f>D26+F26</f>
        <v>0</v>
      </c>
    </row>
    <row r="27" spans="1:7" ht="48.75" customHeight="1">
      <c r="A27" s="136" t="s">
        <v>84</v>
      </c>
      <c r="B27" s="34"/>
      <c r="C27" s="35">
        <v>3.9</v>
      </c>
      <c r="D27" s="26">
        <f>B27*C27</f>
        <v>0</v>
      </c>
      <c r="E27" s="53">
        <v>1</v>
      </c>
      <c r="F27" s="27">
        <f>IF(E27=1,D27*$F$31,D27*$F$32)</f>
        <v>0</v>
      </c>
      <c r="G27" s="28">
        <f>D27+F27</f>
        <v>0</v>
      </c>
    </row>
    <row r="28" spans="1:7" ht="48" customHeight="1" thickBot="1">
      <c r="A28" s="136" t="s">
        <v>85</v>
      </c>
      <c r="B28" s="34"/>
      <c r="C28" s="35">
        <v>3.2</v>
      </c>
      <c r="D28" s="26">
        <f>B28*C28</f>
        <v>0</v>
      </c>
      <c r="E28" s="53">
        <v>1</v>
      </c>
      <c r="F28" s="27">
        <f>IF(E28=1,D28*$F$31,D28*$F$32)</f>
        <v>0</v>
      </c>
      <c r="G28" s="28">
        <f>D28+F28</f>
        <v>0</v>
      </c>
    </row>
    <row r="29" spans="1:7" ht="25.5" thickBot="1" thickTop="1">
      <c r="A29" s="96"/>
      <c r="B29" s="97">
        <f>SUM(B24:B28)</f>
        <v>0</v>
      </c>
      <c r="C29" s="98" t="e">
        <f>D29/B29</f>
        <v>#DIV/0!</v>
      </c>
      <c r="D29" s="99">
        <f>SUM(D24:D28)</f>
        <v>0</v>
      </c>
      <c r="E29" s="173" t="s">
        <v>19</v>
      </c>
      <c r="F29" s="169"/>
      <c r="G29" s="29">
        <f>SUM(G24:G28)</f>
        <v>0</v>
      </c>
    </row>
    <row r="30" spans="1:7" ht="21.75" customHeight="1" thickTop="1">
      <c r="A30" s="181" t="s">
        <v>60</v>
      </c>
      <c r="B30" s="182"/>
      <c r="C30" s="182"/>
      <c r="D30" s="183"/>
      <c r="E30" s="168" t="s">
        <v>9</v>
      </c>
      <c r="F30" s="169"/>
      <c r="G30" s="29" t="e">
        <f>G29/B29</f>
        <v>#DIV/0!</v>
      </c>
    </row>
    <row r="31" spans="1:7" ht="21.75" customHeight="1">
      <c r="A31" s="184"/>
      <c r="B31" s="185"/>
      <c r="C31" s="185"/>
      <c r="D31" s="186"/>
      <c r="E31" s="101" t="s">
        <v>61</v>
      </c>
      <c r="F31" s="22">
        <v>0.1</v>
      </c>
      <c r="G31" s="30">
        <f>SUMPRODUCT((E24:E28=1)*F24:F28)</f>
        <v>0</v>
      </c>
    </row>
    <row r="32" spans="1:7" ht="12.75" customHeight="1">
      <c r="A32" s="187"/>
      <c r="B32" s="188"/>
      <c r="C32" s="188"/>
      <c r="D32" s="189"/>
      <c r="E32" s="101" t="s">
        <v>62</v>
      </c>
      <c r="F32" s="22">
        <v>0.2</v>
      </c>
      <c r="G32" s="30">
        <f>SUMPRODUCT((E24:E28=2)*F24:F28)</f>
        <v>0</v>
      </c>
    </row>
    <row r="33" spans="1:4" ht="13.5">
      <c r="A33" s="14"/>
      <c r="B33" s="15"/>
      <c r="C33" s="15"/>
      <c r="D33" s="16"/>
    </row>
    <row r="34" spans="1:3" ht="13.5">
      <c r="A34" s="14"/>
      <c r="B34" s="15"/>
      <c r="C34" s="15"/>
    </row>
    <row r="35" spans="1:7" ht="35.25" customHeight="1">
      <c r="A35" s="25" t="s">
        <v>3</v>
      </c>
      <c r="B35" s="178" t="s">
        <v>10</v>
      </c>
      <c r="C35" s="179"/>
      <c r="D35" s="180"/>
      <c r="E35" s="83"/>
      <c r="F35" s="84"/>
      <c r="G35" s="85"/>
    </row>
    <row r="36" spans="1:7" ht="136.5" customHeight="1">
      <c r="A36" s="33"/>
      <c r="B36" s="175"/>
      <c r="C36" s="176"/>
      <c r="D36" s="177"/>
      <c r="E36" s="86"/>
      <c r="F36" s="87"/>
      <c r="G36" s="88"/>
    </row>
    <row r="37" ht="13.5">
      <c r="G37" s="4"/>
    </row>
    <row r="38" spans="1:7" ht="13.5">
      <c r="A38" s="4"/>
      <c r="B38" s="4"/>
      <c r="C38" s="4"/>
      <c r="D38" s="4"/>
      <c r="E38" s="4"/>
      <c r="F38" s="4"/>
      <c r="G38" s="4"/>
    </row>
    <row r="39" spans="1:7" ht="13.5">
      <c r="A39" s="4"/>
      <c r="B39" s="4"/>
      <c r="C39" s="4"/>
      <c r="D39" s="4"/>
      <c r="E39" s="4"/>
      <c r="F39" s="4"/>
      <c r="G39" s="4"/>
    </row>
    <row r="40" spans="1:6" ht="13.5">
      <c r="A40" s="4"/>
      <c r="B40" s="4"/>
      <c r="C40" s="4"/>
      <c r="D40" s="4"/>
      <c r="E40" s="4"/>
      <c r="F40" s="4"/>
    </row>
    <row r="41" spans="1:7" ht="18">
      <c r="A41" s="4"/>
      <c r="B41" s="4"/>
      <c r="C41" s="4"/>
      <c r="D41" s="4"/>
      <c r="E41" s="4"/>
      <c r="F41" s="4"/>
      <c r="G41" s="2"/>
    </row>
    <row r="42" ht="13.5"/>
    <row r="43" ht="18">
      <c r="F43" s="2"/>
    </row>
  </sheetData>
  <sheetProtection selectLockedCells="1"/>
  <mergeCells count="31">
    <mergeCell ref="A6:F6"/>
    <mergeCell ref="A7:G7"/>
    <mergeCell ref="A9:G9"/>
    <mergeCell ref="A3:C3"/>
    <mergeCell ref="A4:G4"/>
    <mergeCell ref="B36:D36"/>
    <mergeCell ref="B35:D35"/>
    <mergeCell ref="A30:D32"/>
    <mergeCell ref="E17:G17"/>
    <mergeCell ref="E18:G18"/>
    <mergeCell ref="A2:C2"/>
    <mergeCell ref="E2:F2"/>
    <mergeCell ref="E3:F3"/>
    <mergeCell ref="E11:G11"/>
    <mergeCell ref="E10:G10"/>
    <mergeCell ref="E12:G12"/>
    <mergeCell ref="B20:G20"/>
    <mergeCell ref="B18:C18"/>
    <mergeCell ref="B12:C12"/>
    <mergeCell ref="B11:C11"/>
    <mergeCell ref="A15:C15"/>
    <mergeCell ref="D15:G15"/>
    <mergeCell ref="B10:C10"/>
    <mergeCell ref="E30:F30"/>
    <mergeCell ref="E13:G13"/>
    <mergeCell ref="B17:C17"/>
    <mergeCell ref="B13:C13"/>
    <mergeCell ref="B16:C16"/>
    <mergeCell ref="B19:C19"/>
    <mergeCell ref="E29:F29"/>
    <mergeCell ref="E16:G16"/>
  </mergeCells>
  <printOptions horizontalCentered="1" verticalCentered="1"/>
  <pageMargins left="0" right="0" top="0" bottom="0" header="0" footer="0"/>
  <pageSetup fitToHeight="0" fitToWidth="1" horizontalDpi="600" verticalDpi="600" orientation="portrait" paperSize="9" scale="5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80"/>
  <sheetViews>
    <sheetView showGridLines="0" zoomScale="60" zoomScaleNormal="60" zoomScaleSheetLayoutView="75" zoomScalePageLayoutView="0" workbookViewId="0" topLeftCell="A1">
      <selection activeCell="L19" sqref="L19"/>
    </sheetView>
  </sheetViews>
  <sheetFormatPr defaultColWidth="11.421875" defaultRowHeight="12.75"/>
  <cols>
    <col min="1" max="1" width="61.57421875" style="37" customWidth="1"/>
    <col min="2" max="2" width="21.421875" style="37" customWidth="1"/>
    <col min="3" max="3" width="16.57421875" style="78" customWidth="1"/>
    <col min="4" max="4" width="33.8515625" style="37" customWidth="1"/>
    <col min="5" max="5" width="10.00390625" style="37" customWidth="1"/>
    <col min="6" max="6" width="16.28125" style="37" bestFit="1" customWidth="1"/>
    <col min="7" max="7" width="28.7109375" style="37" customWidth="1"/>
    <col min="8" max="16384" width="11.421875" style="37" customWidth="1"/>
  </cols>
  <sheetData>
    <row r="1" spans="1:6" s="1" customFormat="1" ht="50.25" customHeight="1">
      <c r="A1" s="190" t="s">
        <v>100</v>
      </c>
      <c r="B1" s="191"/>
      <c r="C1" s="191"/>
      <c r="E1" s="192" t="s">
        <v>4</v>
      </c>
      <c r="F1" s="193"/>
    </row>
    <row r="2" spans="1:6" s="1" customFormat="1" ht="130.5" customHeight="1">
      <c r="A2" s="200" t="s">
        <v>181</v>
      </c>
      <c r="B2" s="191"/>
      <c r="C2" s="191"/>
      <c r="E2" s="194">
        <f ca="1">TODAY()</f>
        <v>42817</v>
      </c>
      <c r="F2" s="194"/>
    </row>
    <row r="3" spans="1:7" s="1" customFormat="1" ht="38.25" customHeight="1">
      <c r="A3" s="201" t="s">
        <v>38</v>
      </c>
      <c r="B3" s="202"/>
      <c r="C3" s="202"/>
      <c r="D3" s="202"/>
      <c r="E3" s="202"/>
      <c r="F3" s="202"/>
      <c r="G3" s="203"/>
    </row>
    <row r="4" spans="1:7" s="1" customFormat="1" ht="14.25" customHeight="1">
      <c r="A4" s="89"/>
      <c r="B4" s="90"/>
      <c r="C4" s="90"/>
      <c r="D4" s="90"/>
      <c r="E4" s="90"/>
      <c r="F4" s="90"/>
      <c r="G4" s="91"/>
    </row>
    <row r="5" spans="1:7" s="1" customFormat="1" ht="30" customHeight="1">
      <c r="A5" s="195" t="s">
        <v>75</v>
      </c>
      <c r="B5" s="196"/>
      <c r="C5" s="196"/>
      <c r="D5" s="196"/>
      <c r="E5" s="196"/>
      <c r="F5" s="196"/>
      <c r="G5" s="92"/>
    </row>
    <row r="6" spans="1:7" s="1" customFormat="1" ht="134.25" customHeight="1">
      <c r="A6" s="197" t="s">
        <v>179</v>
      </c>
      <c r="B6" s="198"/>
      <c r="C6" s="198"/>
      <c r="D6" s="198"/>
      <c r="E6" s="198"/>
      <c r="F6" s="198"/>
      <c r="G6" s="199"/>
    </row>
    <row r="7" spans="1:7" s="1" customFormat="1" ht="21" customHeight="1">
      <c r="A7" s="7"/>
      <c r="B7" s="7"/>
      <c r="C7" s="7"/>
      <c r="D7" s="7"/>
      <c r="E7" s="7"/>
      <c r="F7" s="7"/>
      <c r="G7" s="7"/>
    </row>
    <row r="8" spans="1:7" s="1" customFormat="1" ht="26.25" customHeight="1">
      <c r="A8" s="163" t="s">
        <v>39</v>
      </c>
      <c r="B8" s="164"/>
      <c r="C8" s="164"/>
      <c r="D8" s="164"/>
      <c r="E8" s="164"/>
      <c r="F8" s="164"/>
      <c r="G8" s="165"/>
    </row>
    <row r="9" spans="1:7" s="1" customFormat="1" ht="18">
      <c r="A9" s="5" t="s">
        <v>40</v>
      </c>
      <c r="B9" s="166"/>
      <c r="C9" s="167"/>
      <c r="D9" s="21" t="s">
        <v>43</v>
      </c>
      <c r="E9" s="166"/>
      <c r="F9" s="174"/>
      <c r="G9" s="167"/>
    </row>
    <row r="10" spans="1:7" s="1" customFormat="1" ht="18">
      <c r="A10" s="5" t="s">
        <v>59</v>
      </c>
      <c r="B10" s="166"/>
      <c r="C10" s="167"/>
      <c r="D10" s="21" t="s">
        <v>45</v>
      </c>
      <c r="E10" s="166"/>
      <c r="F10" s="174"/>
      <c r="G10" s="167"/>
    </row>
    <row r="11" spans="1:7" s="1" customFormat="1" ht="18">
      <c r="A11" s="5" t="s">
        <v>41</v>
      </c>
      <c r="B11" s="166"/>
      <c r="C11" s="167"/>
      <c r="D11" s="21" t="s">
        <v>44</v>
      </c>
      <c r="E11" s="166"/>
      <c r="F11" s="174"/>
      <c r="G11" s="167"/>
    </row>
    <row r="12" spans="1:7" s="1" customFormat="1" ht="34.5" customHeight="1">
      <c r="A12" s="5" t="s">
        <v>42</v>
      </c>
      <c r="B12" s="166"/>
      <c r="C12" s="167"/>
      <c r="D12" s="21" t="s">
        <v>58</v>
      </c>
      <c r="E12" s="170" t="s">
        <v>73</v>
      </c>
      <c r="F12" s="171"/>
      <c r="G12" s="172"/>
    </row>
    <row r="13" spans="1:7" s="1" customFormat="1" ht="26.25" customHeight="1">
      <c r="A13" s="3"/>
      <c r="B13" s="9"/>
      <c r="C13" s="10"/>
      <c r="D13" s="10"/>
      <c r="E13" s="10"/>
      <c r="F13" s="11"/>
      <c r="G13" s="8"/>
    </row>
    <row r="14" spans="1:7" s="6" customFormat="1" ht="26.25" customHeight="1">
      <c r="A14" s="163" t="s">
        <v>51</v>
      </c>
      <c r="B14" s="164"/>
      <c r="C14" s="164"/>
      <c r="D14" s="164"/>
      <c r="E14" s="164"/>
      <c r="F14" s="164"/>
      <c r="G14" s="165"/>
    </row>
    <row r="15" spans="1:7" s="6" customFormat="1" ht="18">
      <c r="A15" s="5" t="s">
        <v>46</v>
      </c>
      <c r="B15" s="166"/>
      <c r="C15" s="167"/>
      <c r="D15" s="5" t="s">
        <v>47</v>
      </c>
      <c r="E15" s="166"/>
      <c r="F15" s="174"/>
      <c r="G15" s="167"/>
    </row>
    <row r="16" spans="1:7" s="6" customFormat="1" ht="46.5" customHeight="1">
      <c r="A16" s="5" t="s">
        <v>76</v>
      </c>
      <c r="B16" s="166"/>
      <c r="C16" s="167"/>
      <c r="D16" s="95" t="s">
        <v>52</v>
      </c>
      <c r="E16" s="166"/>
      <c r="F16" s="174"/>
      <c r="G16" s="167"/>
    </row>
    <row r="17" s="1" customFormat="1" ht="13.5"/>
    <row r="18" spans="1:6" s="1" customFormat="1" ht="13.5">
      <c r="A18" s="12"/>
      <c r="B18" s="12"/>
      <c r="C18" s="12"/>
      <c r="D18" s="12"/>
      <c r="E18" s="12"/>
      <c r="F18" s="12"/>
    </row>
    <row r="19" spans="1:7" ht="42.75" customHeight="1">
      <c r="A19" s="42" t="s">
        <v>2</v>
      </c>
      <c r="B19" s="43" t="s">
        <v>0</v>
      </c>
      <c r="C19" s="44" t="s">
        <v>1</v>
      </c>
      <c r="D19" s="45" t="s">
        <v>5</v>
      </c>
      <c r="E19" s="46" t="s">
        <v>7</v>
      </c>
      <c r="F19" s="47" t="s">
        <v>8</v>
      </c>
      <c r="G19" s="48" t="s">
        <v>6</v>
      </c>
    </row>
    <row r="20" spans="1:7" ht="53.25">
      <c r="A20" s="56" t="s">
        <v>102</v>
      </c>
      <c r="B20" s="57"/>
      <c r="C20" s="58">
        <v>16.36</v>
      </c>
      <c r="D20" s="52">
        <f aca="true" t="shared" si="0" ref="D20:D65">B20*C20</f>
        <v>0</v>
      </c>
      <c r="E20" s="53">
        <v>1</v>
      </c>
      <c r="F20" s="54">
        <f aca="true" t="shared" si="1" ref="F20:F34">IF(E20=1,D20*$F$69,D20*$F$70)</f>
        <v>0</v>
      </c>
      <c r="G20" s="55">
        <f>D20+F20</f>
        <v>0</v>
      </c>
    </row>
    <row r="21" spans="1:7" ht="53.25">
      <c r="A21" s="56" t="s">
        <v>158</v>
      </c>
      <c r="B21" s="57"/>
      <c r="C21" s="58">
        <v>19.5</v>
      </c>
      <c r="D21" s="52">
        <f t="shared" si="0"/>
        <v>0</v>
      </c>
      <c r="E21" s="53">
        <v>1</v>
      </c>
      <c r="F21" s="54">
        <f t="shared" si="1"/>
        <v>0</v>
      </c>
      <c r="G21" s="55">
        <f>D21+F21</f>
        <v>0</v>
      </c>
    </row>
    <row r="22" spans="1:7" ht="54.75" customHeight="1">
      <c r="A22" s="56" t="s">
        <v>103</v>
      </c>
      <c r="B22" s="57"/>
      <c r="C22" s="58">
        <v>21.8</v>
      </c>
      <c r="D22" s="52">
        <f t="shared" si="0"/>
        <v>0</v>
      </c>
      <c r="E22" s="53">
        <v>1</v>
      </c>
      <c r="F22" s="54">
        <f t="shared" si="1"/>
        <v>0</v>
      </c>
      <c r="G22" s="55">
        <f>D22+F22</f>
        <v>0</v>
      </c>
    </row>
    <row r="23" spans="1:7" ht="61.5" customHeight="1">
      <c r="A23" s="122" t="s">
        <v>157</v>
      </c>
      <c r="B23" s="124"/>
      <c r="C23" s="127">
        <v>26.16</v>
      </c>
      <c r="D23" s="52">
        <f t="shared" si="0"/>
        <v>0</v>
      </c>
      <c r="E23" s="126">
        <v>1</v>
      </c>
      <c r="F23" s="125">
        <f t="shared" si="1"/>
        <v>0</v>
      </c>
      <c r="G23" s="123">
        <f>D23+F23</f>
        <v>0</v>
      </c>
    </row>
    <row r="24" spans="1:7" ht="24">
      <c r="A24" s="56" t="s">
        <v>117</v>
      </c>
      <c r="B24" s="57"/>
      <c r="C24" s="127">
        <v>4.166666666666667</v>
      </c>
      <c r="D24" s="52">
        <f t="shared" si="0"/>
        <v>0</v>
      </c>
      <c r="E24" s="53">
        <v>1</v>
      </c>
      <c r="F24" s="54">
        <f t="shared" si="1"/>
        <v>0</v>
      </c>
      <c r="G24" s="55">
        <f>F24+D24</f>
        <v>0</v>
      </c>
    </row>
    <row r="25" spans="1:7" ht="24">
      <c r="A25" s="56" t="s">
        <v>118</v>
      </c>
      <c r="B25" s="57"/>
      <c r="C25" s="127">
        <v>4.583333333333334</v>
      </c>
      <c r="D25" s="52">
        <f t="shared" si="0"/>
        <v>0</v>
      </c>
      <c r="E25" s="53">
        <v>1</v>
      </c>
      <c r="F25" s="54">
        <f t="shared" si="1"/>
        <v>0</v>
      </c>
      <c r="G25" s="55">
        <f>F25+D25</f>
        <v>0</v>
      </c>
    </row>
    <row r="26" spans="1:7" ht="24">
      <c r="A26" s="56" t="s">
        <v>119</v>
      </c>
      <c r="B26" s="57"/>
      <c r="C26" s="127">
        <v>1.6666666666666667</v>
      </c>
      <c r="D26" s="52">
        <f t="shared" si="0"/>
        <v>0</v>
      </c>
      <c r="E26" s="53">
        <v>1</v>
      </c>
      <c r="F26" s="54">
        <f t="shared" si="1"/>
        <v>0</v>
      </c>
      <c r="G26" s="55">
        <f>F26+D26</f>
        <v>0</v>
      </c>
    </row>
    <row r="27" spans="1:7" ht="24">
      <c r="A27" s="56" t="s">
        <v>120</v>
      </c>
      <c r="B27" s="57"/>
      <c r="C27" s="127">
        <v>1.6666666666666667</v>
      </c>
      <c r="D27" s="52">
        <f t="shared" si="0"/>
        <v>0</v>
      </c>
      <c r="E27" s="53">
        <v>1</v>
      </c>
      <c r="F27" s="54">
        <f t="shared" si="1"/>
        <v>0</v>
      </c>
      <c r="G27" s="55">
        <f>F27+D27</f>
        <v>0</v>
      </c>
    </row>
    <row r="28" spans="1:7" ht="24">
      <c r="A28" s="56" t="s">
        <v>121</v>
      </c>
      <c r="B28" s="57"/>
      <c r="C28" s="127">
        <v>2.75</v>
      </c>
      <c r="D28" s="52">
        <f t="shared" si="0"/>
        <v>0</v>
      </c>
      <c r="E28" s="53">
        <v>1</v>
      </c>
      <c r="F28" s="54">
        <f t="shared" si="1"/>
        <v>0</v>
      </c>
      <c r="G28" s="55">
        <f>F28+D28</f>
        <v>0</v>
      </c>
    </row>
    <row r="29" spans="1:7" ht="24">
      <c r="A29" s="56" t="s">
        <v>122</v>
      </c>
      <c r="B29" s="57"/>
      <c r="C29" s="127">
        <v>1</v>
      </c>
      <c r="D29" s="52">
        <f t="shared" si="0"/>
        <v>0</v>
      </c>
      <c r="E29" s="53">
        <v>1</v>
      </c>
      <c r="F29" s="54">
        <f t="shared" si="1"/>
        <v>0</v>
      </c>
      <c r="G29" s="55">
        <f aca="true" t="shared" si="2" ref="G29:G36">F29+D29</f>
        <v>0</v>
      </c>
    </row>
    <row r="30" spans="1:7" ht="24">
      <c r="A30" s="56" t="s">
        <v>123</v>
      </c>
      <c r="B30" s="57"/>
      <c r="C30" s="127">
        <v>1</v>
      </c>
      <c r="D30" s="52">
        <f t="shared" si="0"/>
        <v>0</v>
      </c>
      <c r="E30" s="53">
        <v>1</v>
      </c>
      <c r="F30" s="54">
        <f t="shared" si="1"/>
        <v>0</v>
      </c>
      <c r="G30" s="55">
        <f t="shared" si="2"/>
        <v>0</v>
      </c>
    </row>
    <row r="31" spans="1:7" ht="24">
      <c r="A31" s="56" t="s">
        <v>124</v>
      </c>
      <c r="B31" s="57"/>
      <c r="C31" s="127">
        <v>1</v>
      </c>
      <c r="D31" s="52">
        <f t="shared" si="0"/>
        <v>0</v>
      </c>
      <c r="E31" s="53">
        <v>1</v>
      </c>
      <c r="F31" s="54">
        <f t="shared" si="1"/>
        <v>0</v>
      </c>
      <c r="G31" s="55">
        <f t="shared" si="2"/>
        <v>0</v>
      </c>
    </row>
    <row r="32" spans="1:7" ht="24">
      <c r="A32" s="56" t="s">
        <v>125</v>
      </c>
      <c r="B32" s="57"/>
      <c r="C32" s="127">
        <v>0.9166666666666667</v>
      </c>
      <c r="D32" s="52">
        <f t="shared" si="0"/>
        <v>0</v>
      </c>
      <c r="E32" s="53">
        <v>1</v>
      </c>
      <c r="F32" s="54">
        <f t="shared" si="1"/>
        <v>0</v>
      </c>
      <c r="G32" s="55">
        <f t="shared" si="2"/>
        <v>0</v>
      </c>
    </row>
    <row r="33" spans="1:7" ht="24">
      <c r="A33" s="56" t="s">
        <v>74</v>
      </c>
      <c r="B33" s="57"/>
      <c r="C33" s="58">
        <v>1.36</v>
      </c>
      <c r="D33" s="52">
        <f>B33*C33</f>
        <v>0</v>
      </c>
      <c r="E33" s="53">
        <v>1</v>
      </c>
      <c r="F33" s="54">
        <f t="shared" si="1"/>
        <v>0</v>
      </c>
      <c r="G33" s="55">
        <f>D33+F33</f>
        <v>0</v>
      </c>
    </row>
    <row r="34" spans="1:7" ht="24">
      <c r="A34" s="56" t="s">
        <v>126</v>
      </c>
      <c r="B34" s="57"/>
      <c r="C34" s="127">
        <v>0.9166666666666667</v>
      </c>
      <c r="D34" s="52">
        <f t="shared" si="0"/>
        <v>0</v>
      </c>
      <c r="E34" s="53">
        <v>1</v>
      </c>
      <c r="F34" s="54">
        <f t="shared" si="1"/>
        <v>0</v>
      </c>
      <c r="G34" s="55">
        <f t="shared" si="2"/>
        <v>0</v>
      </c>
    </row>
    <row r="35" spans="1:7" ht="20.25">
      <c r="A35" s="204" t="s">
        <v>156</v>
      </c>
      <c r="B35" s="205"/>
      <c r="C35" s="205"/>
      <c r="D35" s="205"/>
      <c r="E35" s="205"/>
      <c r="F35" s="205"/>
      <c r="G35" s="205"/>
    </row>
    <row r="36" spans="1:7" ht="24">
      <c r="A36" s="56" t="s">
        <v>128</v>
      </c>
      <c r="B36" s="57"/>
      <c r="C36" s="58">
        <v>4.166666666666667</v>
      </c>
      <c r="D36" s="52">
        <f t="shared" si="0"/>
        <v>0</v>
      </c>
      <c r="E36" s="53">
        <v>2</v>
      </c>
      <c r="F36" s="54">
        <f>IF(E36=1,D36*$F$69,D36*$F$70)</f>
        <v>0</v>
      </c>
      <c r="G36" s="55">
        <f t="shared" si="2"/>
        <v>0</v>
      </c>
    </row>
    <row r="37" spans="1:7" ht="24">
      <c r="A37" s="56" t="s">
        <v>127</v>
      </c>
      <c r="B37" s="57"/>
      <c r="C37" s="58">
        <v>21.666666666666668</v>
      </c>
      <c r="D37" s="52">
        <f t="shared" si="0"/>
        <v>0</v>
      </c>
      <c r="E37" s="53">
        <v>2</v>
      </c>
      <c r="F37" s="54">
        <f>IF(E37=1,D37*$F$69,D37*$F$70)</f>
        <v>0</v>
      </c>
      <c r="G37" s="55">
        <f aca="true" t="shared" si="3" ref="G37:G53">F37+D37</f>
        <v>0</v>
      </c>
    </row>
    <row r="38" spans="1:7" ht="24">
      <c r="A38" s="56" t="s">
        <v>129</v>
      </c>
      <c r="B38" s="57"/>
      <c r="C38" s="58">
        <v>30</v>
      </c>
      <c r="D38" s="52">
        <f t="shared" si="0"/>
        <v>0</v>
      </c>
      <c r="E38" s="53">
        <v>2</v>
      </c>
      <c r="F38" s="54">
        <f>IF(E38=1,D38*$F$69,D38*$F$70)</f>
        <v>0</v>
      </c>
      <c r="G38" s="55">
        <f t="shared" si="3"/>
        <v>0</v>
      </c>
    </row>
    <row r="39" spans="1:7" ht="24">
      <c r="A39" s="56" t="s">
        <v>130</v>
      </c>
      <c r="B39" s="57"/>
      <c r="C39" s="58">
        <v>45.833333333333336</v>
      </c>
      <c r="D39" s="52">
        <f t="shared" si="0"/>
        <v>0</v>
      </c>
      <c r="E39" s="53">
        <v>2</v>
      </c>
      <c r="F39" s="54">
        <f>IF(E39=1,D39*$F$69,D39*$F$70)</f>
        <v>0</v>
      </c>
      <c r="G39" s="55">
        <f>F39+D39</f>
        <v>0</v>
      </c>
    </row>
    <row r="40" spans="1:7" ht="20.25">
      <c r="A40" s="204" t="s">
        <v>131</v>
      </c>
      <c r="B40" s="205"/>
      <c r="C40" s="205"/>
      <c r="D40" s="205"/>
      <c r="E40" s="205"/>
      <c r="F40" s="205"/>
      <c r="G40" s="205"/>
    </row>
    <row r="41" spans="1:7" ht="24">
      <c r="A41" s="56" t="s">
        <v>134</v>
      </c>
      <c r="B41" s="57"/>
      <c r="C41" s="58">
        <v>8.333333333333334</v>
      </c>
      <c r="D41" s="52">
        <f t="shared" si="0"/>
        <v>0</v>
      </c>
      <c r="E41" s="53">
        <v>2</v>
      </c>
      <c r="F41" s="54">
        <f aca="true" t="shared" si="4" ref="F41:F49">IF(E41=1,D41*$F$69,D41*$F$70)</f>
        <v>0</v>
      </c>
      <c r="G41" s="55">
        <f t="shared" si="3"/>
        <v>0</v>
      </c>
    </row>
    <row r="42" spans="1:7" ht="24">
      <c r="A42" s="56" t="s">
        <v>135</v>
      </c>
      <c r="B42" s="57"/>
      <c r="C42" s="58">
        <v>11.666666666666668</v>
      </c>
      <c r="D42" s="52">
        <f t="shared" si="0"/>
        <v>0</v>
      </c>
      <c r="E42" s="53">
        <v>2</v>
      </c>
      <c r="F42" s="54">
        <f t="shared" si="4"/>
        <v>0</v>
      </c>
      <c r="G42" s="55">
        <f t="shared" si="3"/>
        <v>0</v>
      </c>
    </row>
    <row r="43" spans="1:7" ht="24">
      <c r="A43" s="56" t="s">
        <v>136</v>
      </c>
      <c r="B43" s="57"/>
      <c r="C43" s="58">
        <v>16.666666666666668</v>
      </c>
      <c r="D43" s="52">
        <f t="shared" si="0"/>
        <v>0</v>
      </c>
      <c r="E43" s="53">
        <v>2</v>
      </c>
      <c r="F43" s="54">
        <f t="shared" si="4"/>
        <v>0</v>
      </c>
      <c r="G43" s="55">
        <f t="shared" si="3"/>
        <v>0</v>
      </c>
    </row>
    <row r="44" spans="1:7" ht="24">
      <c r="A44" s="56" t="s">
        <v>137</v>
      </c>
      <c r="B44" s="57"/>
      <c r="C44" s="58">
        <v>16.666666666666668</v>
      </c>
      <c r="D44" s="52">
        <f t="shared" si="0"/>
        <v>0</v>
      </c>
      <c r="E44" s="53">
        <v>2</v>
      </c>
      <c r="F44" s="54">
        <f t="shared" si="4"/>
        <v>0</v>
      </c>
      <c r="G44" s="55">
        <f>F44+D44</f>
        <v>0</v>
      </c>
    </row>
    <row r="45" spans="1:7" ht="24">
      <c r="A45" s="56" t="s">
        <v>138</v>
      </c>
      <c r="B45" s="57"/>
      <c r="C45" s="58">
        <v>30.833333333333336</v>
      </c>
      <c r="D45" s="52">
        <f t="shared" si="0"/>
        <v>0</v>
      </c>
      <c r="E45" s="53">
        <v>2</v>
      </c>
      <c r="F45" s="54">
        <f t="shared" si="4"/>
        <v>0</v>
      </c>
      <c r="G45" s="55">
        <f t="shared" si="3"/>
        <v>0</v>
      </c>
    </row>
    <row r="46" spans="1:7" ht="24">
      <c r="A46" s="56" t="s">
        <v>139</v>
      </c>
      <c r="B46" s="57"/>
      <c r="C46" s="58">
        <v>25</v>
      </c>
      <c r="D46" s="52">
        <f t="shared" si="0"/>
        <v>0</v>
      </c>
      <c r="E46" s="53">
        <v>2</v>
      </c>
      <c r="F46" s="54">
        <f t="shared" si="4"/>
        <v>0</v>
      </c>
      <c r="G46" s="55">
        <f t="shared" si="3"/>
        <v>0</v>
      </c>
    </row>
    <row r="47" spans="1:7" ht="24">
      <c r="A47" s="56" t="s">
        <v>140</v>
      </c>
      <c r="B47" s="57"/>
      <c r="C47" s="58">
        <v>9.166666666666668</v>
      </c>
      <c r="D47" s="52">
        <f t="shared" si="0"/>
        <v>0</v>
      </c>
      <c r="E47" s="53">
        <v>2</v>
      </c>
      <c r="F47" s="54">
        <f t="shared" si="4"/>
        <v>0</v>
      </c>
      <c r="G47" s="55">
        <f t="shared" si="3"/>
        <v>0</v>
      </c>
    </row>
    <row r="48" spans="1:7" ht="20.25" customHeight="1">
      <c r="A48" s="56" t="s">
        <v>141</v>
      </c>
      <c r="B48" s="57"/>
      <c r="C48" s="58">
        <v>24.166666666666668</v>
      </c>
      <c r="D48" s="52">
        <f t="shared" si="0"/>
        <v>0</v>
      </c>
      <c r="E48" s="53">
        <v>2</v>
      </c>
      <c r="F48" s="54">
        <f t="shared" si="4"/>
        <v>0</v>
      </c>
      <c r="G48" s="55">
        <f t="shared" si="3"/>
        <v>0</v>
      </c>
    </row>
    <row r="49" spans="1:7" ht="24">
      <c r="A49" s="56" t="s">
        <v>142</v>
      </c>
      <c r="B49" s="57"/>
      <c r="C49" s="58">
        <v>7.5</v>
      </c>
      <c r="D49" s="52">
        <f t="shared" si="0"/>
        <v>0</v>
      </c>
      <c r="E49" s="53">
        <v>2</v>
      </c>
      <c r="F49" s="54">
        <f t="shared" si="4"/>
        <v>0</v>
      </c>
      <c r="G49" s="55">
        <f t="shared" si="3"/>
        <v>0</v>
      </c>
    </row>
    <row r="50" spans="1:7" ht="20.25">
      <c r="A50" s="204" t="s">
        <v>132</v>
      </c>
      <c r="B50" s="205"/>
      <c r="C50" s="205"/>
      <c r="D50" s="205"/>
      <c r="E50" s="205"/>
      <c r="F50" s="205"/>
      <c r="G50" s="205"/>
    </row>
    <row r="51" spans="1:7" ht="24">
      <c r="A51" s="56" t="s">
        <v>143</v>
      </c>
      <c r="B51" s="57"/>
      <c r="C51" s="58">
        <v>15</v>
      </c>
      <c r="D51" s="52">
        <f t="shared" si="0"/>
        <v>0</v>
      </c>
      <c r="E51" s="53">
        <v>2</v>
      </c>
      <c r="F51" s="54">
        <f>IF(E51=1,D51*$F$69,D51*$F$70)</f>
        <v>0</v>
      </c>
      <c r="G51" s="55">
        <f t="shared" si="3"/>
        <v>0</v>
      </c>
    </row>
    <row r="52" spans="1:7" ht="24">
      <c r="A52" s="56" t="s">
        <v>144</v>
      </c>
      <c r="B52" s="57"/>
      <c r="C52" s="58">
        <v>7.5</v>
      </c>
      <c r="D52" s="52">
        <f>B52*C52</f>
        <v>0</v>
      </c>
      <c r="E52" s="53">
        <v>2</v>
      </c>
      <c r="F52" s="54">
        <f>IF(E52=1,D52*$F$69,D52*$F$70)</f>
        <v>0</v>
      </c>
      <c r="G52" s="55">
        <f t="shared" si="3"/>
        <v>0</v>
      </c>
    </row>
    <row r="53" spans="1:7" ht="24">
      <c r="A53" s="56" t="s">
        <v>145</v>
      </c>
      <c r="B53" s="57"/>
      <c r="C53" s="58">
        <v>8.33</v>
      </c>
      <c r="D53" s="52">
        <f t="shared" si="0"/>
        <v>0</v>
      </c>
      <c r="E53" s="53">
        <v>2</v>
      </c>
      <c r="F53" s="54">
        <f>IF(E53=1,D53*$F$69,D53*$F$70)</f>
        <v>0</v>
      </c>
      <c r="G53" s="55">
        <f t="shared" si="3"/>
        <v>0</v>
      </c>
    </row>
    <row r="54" spans="1:7" ht="20.25">
      <c r="A54" s="206" t="s">
        <v>133</v>
      </c>
      <c r="B54" s="207"/>
      <c r="C54" s="207"/>
      <c r="D54" s="207"/>
      <c r="E54" s="207"/>
      <c r="F54" s="207"/>
      <c r="G54" s="208"/>
    </row>
    <row r="55" spans="1:8" ht="24">
      <c r="A55" s="56" t="s">
        <v>146</v>
      </c>
      <c r="B55" s="57"/>
      <c r="C55" s="58">
        <v>9.166666666666668</v>
      </c>
      <c r="D55" s="52">
        <f t="shared" si="0"/>
        <v>0</v>
      </c>
      <c r="E55" s="53">
        <v>2</v>
      </c>
      <c r="F55" s="54">
        <f aca="true" t="shared" si="5" ref="F55:F65">IF(E55=1,D55*$F$69,D55*$F$70)</f>
        <v>0</v>
      </c>
      <c r="G55" s="55">
        <f aca="true" t="shared" si="6" ref="G55:G65">F55+D55</f>
        <v>0</v>
      </c>
      <c r="H55" s="78"/>
    </row>
    <row r="56" spans="1:8" ht="24">
      <c r="A56" s="56" t="s">
        <v>147</v>
      </c>
      <c r="B56" s="57"/>
      <c r="C56" s="58">
        <v>11.666666666666668</v>
      </c>
      <c r="D56" s="52">
        <f t="shared" si="0"/>
        <v>0</v>
      </c>
      <c r="E56" s="53">
        <v>2</v>
      </c>
      <c r="F56" s="54">
        <f t="shared" si="5"/>
        <v>0</v>
      </c>
      <c r="G56" s="55">
        <f t="shared" si="6"/>
        <v>0</v>
      </c>
      <c r="H56" s="78"/>
    </row>
    <row r="57" spans="1:8" ht="24">
      <c r="A57" s="56" t="s">
        <v>148</v>
      </c>
      <c r="B57" s="57"/>
      <c r="C57" s="58">
        <v>19.166666666666668</v>
      </c>
      <c r="D57" s="52">
        <f t="shared" si="0"/>
        <v>0</v>
      </c>
      <c r="E57" s="53">
        <v>2</v>
      </c>
      <c r="F57" s="54">
        <f t="shared" si="5"/>
        <v>0</v>
      </c>
      <c r="G57" s="55">
        <f t="shared" si="6"/>
        <v>0</v>
      </c>
      <c r="H57" s="78"/>
    </row>
    <row r="58" spans="1:8" ht="24">
      <c r="A58" s="56" t="s">
        <v>149</v>
      </c>
      <c r="B58" s="57"/>
      <c r="C58" s="58">
        <v>22.5</v>
      </c>
      <c r="D58" s="52">
        <f t="shared" si="0"/>
        <v>0</v>
      </c>
      <c r="E58" s="53">
        <v>2</v>
      </c>
      <c r="F58" s="54">
        <f t="shared" si="5"/>
        <v>0</v>
      </c>
      <c r="G58" s="55">
        <f t="shared" si="6"/>
        <v>0</v>
      </c>
      <c r="H58" s="78"/>
    </row>
    <row r="59" spans="1:8" ht="24">
      <c r="A59" s="56" t="s">
        <v>150</v>
      </c>
      <c r="B59" s="57"/>
      <c r="C59" s="58">
        <v>7.5</v>
      </c>
      <c r="D59" s="52">
        <f t="shared" si="0"/>
        <v>0</v>
      </c>
      <c r="E59" s="53">
        <v>2</v>
      </c>
      <c r="F59" s="54">
        <f t="shared" si="5"/>
        <v>0</v>
      </c>
      <c r="G59" s="55">
        <f t="shared" si="6"/>
        <v>0</v>
      </c>
      <c r="H59" s="78"/>
    </row>
    <row r="60" spans="1:8" ht="24">
      <c r="A60" s="56" t="s">
        <v>151</v>
      </c>
      <c r="B60" s="57"/>
      <c r="C60" s="58">
        <v>20.833333333333336</v>
      </c>
      <c r="D60" s="52">
        <f t="shared" si="0"/>
        <v>0</v>
      </c>
      <c r="E60" s="53">
        <v>2</v>
      </c>
      <c r="F60" s="54">
        <f t="shared" si="5"/>
        <v>0</v>
      </c>
      <c r="G60" s="55">
        <f t="shared" si="6"/>
        <v>0</v>
      </c>
      <c r="H60" s="78"/>
    </row>
    <row r="61" spans="1:8" ht="24">
      <c r="A61" s="56" t="s">
        <v>153</v>
      </c>
      <c r="B61" s="57"/>
      <c r="C61" s="58">
        <v>15</v>
      </c>
      <c r="D61" s="52">
        <f t="shared" si="0"/>
        <v>0</v>
      </c>
      <c r="E61" s="53">
        <v>2</v>
      </c>
      <c r="F61" s="54">
        <f t="shared" si="5"/>
        <v>0</v>
      </c>
      <c r="G61" s="55">
        <f t="shared" si="6"/>
        <v>0</v>
      </c>
      <c r="H61" s="78"/>
    </row>
    <row r="62" spans="1:8" ht="24">
      <c r="A62" s="56" t="s">
        <v>152</v>
      </c>
      <c r="B62" s="57"/>
      <c r="C62" s="58">
        <v>20.833333333333336</v>
      </c>
      <c r="D62" s="52">
        <f t="shared" si="0"/>
        <v>0</v>
      </c>
      <c r="E62" s="53">
        <v>2</v>
      </c>
      <c r="F62" s="54">
        <f t="shared" si="5"/>
        <v>0</v>
      </c>
      <c r="G62" s="55">
        <f t="shared" si="6"/>
        <v>0</v>
      </c>
      <c r="H62" s="78"/>
    </row>
    <row r="63" spans="1:8" ht="24">
      <c r="A63" s="56" t="s">
        <v>154</v>
      </c>
      <c r="B63" s="57"/>
      <c r="C63" s="58">
        <v>36.66666666666667</v>
      </c>
      <c r="D63" s="52">
        <f t="shared" si="0"/>
        <v>0</v>
      </c>
      <c r="E63" s="53">
        <v>2</v>
      </c>
      <c r="F63" s="54">
        <f t="shared" si="5"/>
        <v>0</v>
      </c>
      <c r="G63" s="55">
        <f>F63+D63</f>
        <v>0</v>
      </c>
      <c r="H63" s="78"/>
    </row>
    <row r="64" spans="1:8" ht="39">
      <c r="A64" s="56" t="s">
        <v>155</v>
      </c>
      <c r="B64" s="57"/>
      <c r="C64" s="58">
        <v>8.333333333333334</v>
      </c>
      <c r="D64" s="52">
        <f t="shared" si="0"/>
        <v>0</v>
      </c>
      <c r="E64" s="53">
        <v>2</v>
      </c>
      <c r="F64" s="54">
        <f t="shared" si="5"/>
        <v>0</v>
      </c>
      <c r="G64" s="55">
        <f t="shared" si="6"/>
        <v>0</v>
      </c>
      <c r="H64" s="78"/>
    </row>
    <row r="65" spans="1:8" ht="24.75" thickBot="1">
      <c r="A65" s="56" t="s">
        <v>143</v>
      </c>
      <c r="B65" s="57"/>
      <c r="C65" s="58">
        <v>15.833333333333334</v>
      </c>
      <c r="D65" s="52">
        <f t="shared" si="0"/>
        <v>0</v>
      </c>
      <c r="E65" s="53">
        <v>2</v>
      </c>
      <c r="F65" s="54">
        <f t="shared" si="5"/>
        <v>0</v>
      </c>
      <c r="G65" s="55">
        <f t="shared" si="6"/>
        <v>0</v>
      </c>
      <c r="H65" s="78"/>
    </row>
    <row r="66" spans="1:7" ht="60.75" customHeight="1" thickBot="1" thickTop="1">
      <c r="A66" s="130"/>
      <c r="B66" s="131">
        <f>SUM(B29:B65)+(SUM(B27:B28)+SUM(B24:B26)+SUM(B20:B33))</f>
        <v>0</v>
      </c>
      <c r="C66" s="132" t="e">
        <f>D66/B66</f>
        <v>#DIV/0!</v>
      </c>
      <c r="D66" s="133">
        <f>+SUM(D29:D65)+SUM(D27:D28)+SUM(D24:D26)+SUM(D20:D33)</f>
        <v>0</v>
      </c>
      <c r="E66" s="212" t="s">
        <v>19</v>
      </c>
      <c r="F66" s="213"/>
      <c r="G66" s="64">
        <f>+SUM(G29:G65)+(SUM(G27:G28)+SUM(G24:G26)+SUM(G20:G33))</f>
        <v>0</v>
      </c>
    </row>
    <row r="67" spans="1:7" ht="60.75" customHeight="1" thickTop="1">
      <c r="A67" s="181" t="s">
        <v>60</v>
      </c>
      <c r="B67" s="182"/>
      <c r="C67" s="182"/>
      <c r="D67" s="183"/>
      <c r="E67" s="212" t="s">
        <v>9</v>
      </c>
      <c r="F67" s="213"/>
      <c r="G67" s="69" t="e">
        <f>G66/B66</f>
        <v>#DIV/0!</v>
      </c>
    </row>
    <row r="68" spans="1:7" ht="5.25" customHeight="1">
      <c r="A68" s="187"/>
      <c r="B68" s="188"/>
      <c r="C68" s="188"/>
      <c r="D68" s="189"/>
      <c r="E68" s="101" t="s">
        <v>61</v>
      </c>
      <c r="F68" s="22">
        <v>0.1</v>
      </c>
      <c r="G68" s="30">
        <f>SUMPRODUCT((E27:E34=1)*F27:F34)</f>
        <v>0</v>
      </c>
    </row>
    <row r="69" spans="1:7" ht="60.75" customHeight="1">
      <c r="A69" s="65"/>
      <c r="B69" s="66"/>
      <c r="C69" s="67"/>
      <c r="E69" s="101" t="s">
        <v>62</v>
      </c>
      <c r="F69" s="22">
        <v>0.2</v>
      </c>
      <c r="G69" s="30">
        <f>SUMPRODUCT((E27:E34=2)*F27:F34)</f>
        <v>0</v>
      </c>
    </row>
    <row r="70" spans="1:7" ht="35.25" customHeight="1">
      <c r="A70" s="65"/>
      <c r="B70" s="66"/>
      <c r="C70" s="67"/>
      <c r="E70" s="72"/>
      <c r="F70" s="73"/>
      <c r="G70" s="74"/>
    </row>
    <row r="71" spans="1:7" ht="136.5" customHeight="1">
      <c r="A71" s="75" t="s">
        <v>3</v>
      </c>
      <c r="B71" s="214" t="s">
        <v>10</v>
      </c>
      <c r="C71" s="215"/>
      <c r="D71" s="216"/>
      <c r="E71" s="214"/>
      <c r="F71" s="215"/>
      <c r="G71" s="216"/>
    </row>
    <row r="72" spans="1:7" ht="17.25">
      <c r="A72" s="76"/>
      <c r="B72" s="209"/>
      <c r="C72" s="210"/>
      <c r="D72" s="211"/>
      <c r="E72" s="209"/>
      <c r="F72" s="210"/>
      <c r="G72" s="211"/>
    </row>
    <row r="73" spans="1:7" ht="13.5">
      <c r="A73" s="39"/>
      <c r="B73" s="39"/>
      <c r="C73" s="77"/>
      <c r="D73" s="39"/>
      <c r="E73" s="39"/>
      <c r="F73" s="39"/>
      <c r="G73" s="39"/>
    </row>
    <row r="74" spans="1:7" ht="13.5">
      <c r="A74" s="39"/>
      <c r="B74" s="39"/>
      <c r="C74" s="77"/>
      <c r="D74" s="39"/>
      <c r="E74" s="39"/>
      <c r="F74" s="39"/>
      <c r="G74" s="39"/>
    </row>
    <row r="75" spans="1:7" ht="13.5">
      <c r="A75" s="39"/>
      <c r="B75" s="39"/>
      <c r="C75" s="77"/>
      <c r="D75" s="39"/>
      <c r="E75" s="39"/>
      <c r="F75" s="39"/>
      <c r="G75" s="39"/>
    </row>
    <row r="76" spans="1:7" ht="13.5">
      <c r="A76" s="39"/>
      <c r="B76" s="39"/>
      <c r="C76" s="77"/>
      <c r="D76" s="39"/>
      <c r="E76" s="39"/>
      <c r="F76" s="39"/>
      <c r="G76" s="39"/>
    </row>
    <row r="77" spans="1:7" ht="13.5">
      <c r="A77" s="39"/>
      <c r="B77" s="39"/>
      <c r="C77" s="77"/>
      <c r="D77" s="39"/>
      <c r="E77" s="39"/>
      <c r="F77" s="39"/>
      <c r="G77" s="39"/>
    </row>
    <row r="78" spans="1:7" ht="13.5">
      <c r="A78" s="39"/>
      <c r="B78" s="39"/>
      <c r="C78" s="77"/>
      <c r="D78" s="39"/>
      <c r="E78" s="39"/>
      <c r="F78" s="39"/>
      <c r="G78" s="39"/>
    </row>
    <row r="79" ht="13.5"/>
    <row r="80" spans="6:7" ht="18">
      <c r="F80" s="38"/>
      <c r="G80" s="38"/>
    </row>
  </sheetData>
  <sheetProtection selectLockedCells="1"/>
  <mergeCells count="32">
    <mergeCell ref="A1:C1"/>
    <mergeCell ref="E1:F1"/>
    <mergeCell ref="A2:C2"/>
    <mergeCell ref="E2:F2"/>
    <mergeCell ref="A3:G3"/>
    <mergeCell ref="A5:F5"/>
    <mergeCell ref="B11:C11"/>
    <mergeCell ref="E11:G11"/>
    <mergeCell ref="B12:C12"/>
    <mergeCell ref="E12:G12"/>
    <mergeCell ref="A6:G6"/>
    <mergeCell ref="A8:G8"/>
    <mergeCell ref="B9:C9"/>
    <mergeCell ref="E9:G9"/>
    <mergeCell ref="B10:C10"/>
    <mergeCell ref="E10:G10"/>
    <mergeCell ref="A14:G14"/>
    <mergeCell ref="A67:D68"/>
    <mergeCell ref="E66:F66"/>
    <mergeCell ref="E67:F67"/>
    <mergeCell ref="B71:D71"/>
    <mergeCell ref="E71:G71"/>
    <mergeCell ref="B15:C15"/>
    <mergeCell ref="E15:G15"/>
    <mergeCell ref="B16:C16"/>
    <mergeCell ref="E16:G16"/>
    <mergeCell ref="A40:G40"/>
    <mergeCell ref="A50:G50"/>
    <mergeCell ref="A54:G54"/>
    <mergeCell ref="A35:G35"/>
    <mergeCell ref="B72:D72"/>
    <mergeCell ref="E72:G72"/>
  </mergeCells>
  <printOptions horizontalCentered="1" verticalCentered="1"/>
  <pageMargins left="0" right="0" top="0" bottom="0" header="0" footer="0"/>
  <pageSetup fitToHeight="0" fitToWidth="1" horizontalDpi="600" verticalDpi="600" orientation="portrait" paperSize="9" scale="5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46"/>
  <sheetViews>
    <sheetView showGridLines="0" zoomScale="60" zoomScaleNormal="60" zoomScaleSheetLayoutView="75" zoomScalePageLayoutView="0" workbookViewId="0" topLeftCell="A1">
      <selection activeCell="L20" sqref="L20"/>
    </sheetView>
  </sheetViews>
  <sheetFormatPr defaultColWidth="11.421875" defaultRowHeight="12.75"/>
  <cols>
    <col min="1" max="1" width="41.57421875" style="37" customWidth="1"/>
    <col min="2" max="2" width="21.421875" style="37" customWidth="1"/>
    <col min="3" max="3" width="28.7109375" style="78" customWidth="1"/>
    <col min="4" max="4" width="33.8515625" style="37" customWidth="1"/>
    <col min="5" max="5" width="10.00390625" style="37" customWidth="1"/>
    <col min="6" max="6" width="21.00390625" style="37" customWidth="1"/>
    <col min="7" max="7" width="21.57421875" style="37" bestFit="1" customWidth="1"/>
    <col min="8" max="9" width="11.421875" style="37" customWidth="1"/>
    <col min="10" max="10" width="9.140625" style="37" customWidth="1"/>
    <col min="11" max="16384" width="11.421875" style="37" customWidth="1"/>
  </cols>
  <sheetData>
    <row r="1" spans="1:6" s="1" customFormat="1" ht="50.25" customHeight="1">
      <c r="A1" s="190" t="s">
        <v>100</v>
      </c>
      <c r="B1" s="191"/>
      <c r="C1" s="191"/>
      <c r="E1" s="192" t="s">
        <v>4</v>
      </c>
      <c r="F1" s="193"/>
    </row>
    <row r="2" spans="1:6" s="1" customFormat="1" ht="130.5" customHeight="1">
      <c r="A2" s="200" t="s">
        <v>180</v>
      </c>
      <c r="B2" s="191"/>
      <c r="C2" s="191"/>
      <c r="E2" s="194">
        <f ca="1">TODAY()</f>
        <v>42817</v>
      </c>
      <c r="F2" s="194"/>
    </row>
    <row r="3" spans="1:7" s="1" customFormat="1" ht="38.25" customHeight="1">
      <c r="A3" s="201" t="s">
        <v>38</v>
      </c>
      <c r="B3" s="202"/>
      <c r="C3" s="202"/>
      <c r="D3" s="202"/>
      <c r="E3" s="202"/>
      <c r="F3" s="202"/>
      <c r="G3" s="203"/>
    </row>
    <row r="4" spans="1:7" s="1" customFormat="1" ht="14.25" customHeight="1">
      <c r="A4" s="89"/>
      <c r="B4" s="90"/>
      <c r="C4" s="90"/>
      <c r="D4" s="90"/>
      <c r="E4" s="90"/>
      <c r="F4" s="90"/>
      <c r="G4" s="91"/>
    </row>
    <row r="5" spans="1:7" s="1" customFormat="1" ht="30" customHeight="1">
      <c r="A5" s="195" t="s">
        <v>88</v>
      </c>
      <c r="B5" s="196"/>
      <c r="C5" s="196"/>
      <c r="D5" s="196"/>
      <c r="E5" s="196"/>
      <c r="F5" s="196"/>
      <c r="G5" s="92"/>
    </row>
    <row r="6" spans="1:11" s="1" customFormat="1" ht="134.25" customHeight="1">
      <c r="A6" s="197" t="s">
        <v>50</v>
      </c>
      <c r="B6" s="198"/>
      <c r="C6" s="198"/>
      <c r="D6" s="198"/>
      <c r="E6" s="198"/>
      <c r="F6" s="198"/>
      <c r="G6" s="199"/>
      <c r="K6" s="13"/>
    </row>
    <row r="7" spans="1:7" s="1" customFormat="1" ht="21" customHeight="1">
      <c r="A7" s="7"/>
      <c r="B7" s="7"/>
      <c r="C7" s="7"/>
      <c r="D7" s="7"/>
      <c r="E7" s="7"/>
      <c r="F7" s="7"/>
      <c r="G7" s="7"/>
    </row>
    <row r="8" spans="1:7" s="1" customFormat="1" ht="26.25" customHeight="1">
      <c r="A8" s="163" t="s">
        <v>39</v>
      </c>
      <c r="B8" s="164"/>
      <c r="C8" s="164"/>
      <c r="D8" s="164"/>
      <c r="E8" s="164"/>
      <c r="F8" s="164"/>
      <c r="G8" s="165"/>
    </row>
    <row r="9" spans="1:7" s="1" customFormat="1" ht="26.25" customHeight="1">
      <c r="A9" s="5" t="s">
        <v>40</v>
      </c>
      <c r="B9" s="166"/>
      <c r="C9" s="167"/>
      <c r="D9" s="21" t="s">
        <v>43</v>
      </c>
      <c r="E9" s="166"/>
      <c r="F9" s="174"/>
      <c r="G9" s="167"/>
    </row>
    <row r="10" spans="1:7" s="1" customFormat="1" ht="26.25" customHeight="1">
      <c r="A10" s="5" t="s">
        <v>59</v>
      </c>
      <c r="B10" s="166"/>
      <c r="C10" s="167"/>
      <c r="D10" s="21" t="s">
        <v>45</v>
      </c>
      <c r="E10" s="166"/>
      <c r="F10" s="174"/>
      <c r="G10" s="167"/>
    </row>
    <row r="11" spans="1:7" s="1" customFormat="1" ht="26.25" customHeight="1">
      <c r="A11" s="5" t="s">
        <v>41</v>
      </c>
      <c r="B11" s="166"/>
      <c r="C11" s="167"/>
      <c r="D11" s="21" t="s">
        <v>44</v>
      </c>
      <c r="E11" s="166"/>
      <c r="F11" s="174"/>
      <c r="G11" s="167"/>
    </row>
    <row r="12" spans="1:7" s="1" customFormat="1" ht="34.5" customHeight="1">
      <c r="A12" s="5" t="s">
        <v>42</v>
      </c>
      <c r="B12" s="166"/>
      <c r="C12" s="167"/>
      <c r="D12" s="21" t="s">
        <v>58</v>
      </c>
      <c r="E12" s="170" t="s">
        <v>73</v>
      </c>
      <c r="F12" s="171"/>
      <c r="G12" s="172"/>
    </row>
    <row r="13" spans="1:7" s="1" customFormat="1" ht="26.25" customHeight="1">
      <c r="A13" s="3"/>
      <c r="B13" s="9"/>
      <c r="C13" s="10"/>
      <c r="D13" s="10"/>
      <c r="E13" s="10"/>
      <c r="F13" s="11"/>
      <c r="G13" s="8"/>
    </row>
    <row r="14" spans="1:7" s="6" customFormat="1" ht="26.25" customHeight="1">
      <c r="A14" s="163" t="s">
        <v>51</v>
      </c>
      <c r="B14" s="164"/>
      <c r="C14" s="164"/>
      <c r="D14" s="163" t="s">
        <v>53</v>
      </c>
      <c r="E14" s="164"/>
      <c r="F14" s="164"/>
      <c r="G14" s="165"/>
    </row>
    <row r="15" spans="1:7" s="6" customFormat="1" ht="26.25" customHeight="1">
      <c r="A15" s="5" t="s">
        <v>46</v>
      </c>
      <c r="B15" s="166"/>
      <c r="C15" s="167"/>
      <c r="D15" s="5" t="s">
        <v>54</v>
      </c>
      <c r="E15" s="166"/>
      <c r="F15" s="174"/>
      <c r="G15" s="167"/>
    </row>
    <row r="16" spans="1:7" s="6" customFormat="1" ht="26.25" customHeight="1">
      <c r="A16" s="5" t="s">
        <v>48</v>
      </c>
      <c r="B16" s="166"/>
      <c r="C16" s="167"/>
      <c r="D16" s="5" t="s">
        <v>55</v>
      </c>
      <c r="E16" s="166"/>
      <c r="F16" s="174"/>
      <c r="G16" s="167"/>
    </row>
    <row r="17" spans="1:7" s="6" customFormat="1" ht="26.25" customHeight="1">
      <c r="A17" s="5" t="s">
        <v>49</v>
      </c>
      <c r="B17" s="166"/>
      <c r="C17" s="167"/>
      <c r="D17" s="5" t="s">
        <v>56</v>
      </c>
      <c r="E17" s="166"/>
      <c r="F17" s="174"/>
      <c r="G17" s="167"/>
    </row>
    <row r="18" spans="1:7" s="6" customFormat="1" ht="26.25" customHeight="1">
      <c r="A18" s="5" t="s">
        <v>47</v>
      </c>
      <c r="B18" s="166"/>
      <c r="C18" s="174"/>
      <c r="D18" s="174"/>
      <c r="E18" s="174"/>
      <c r="F18" s="174"/>
      <c r="G18" s="167"/>
    </row>
    <row r="19" spans="1:7" s="6" customFormat="1" ht="35.25" customHeight="1">
      <c r="A19" s="95" t="s">
        <v>184</v>
      </c>
      <c r="B19" s="166"/>
      <c r="C19" s="174"/>
      <c r="D19" s="174"/>
      <c r="E19" s="174"/>
      <c r="F19" s="174"/>
      <c r="G19" s="167"/>
    </row>
    <row r="20" s="1" customFormat="1" ht="13.5"/>
    <row r="21" spans="1:6" s="1" customFormat="1" ht="13.5">
      <c r="A21" s="12"/>
      <c r="B21" s="12"/>
      <c r="C21" s="12"/>
      <c r="D21" s="12"/>
      <c r="E21" s="12"/>
      <c r="F21" s="12"/>
    </row>
    <row r="22" spans="1:8" ht="42.75" customHeight="1">
      <c r="A22" s="42" t="s">
        <v>2</v>
      </c>
      <c r="B22" s="43" t="s">
        <v>0</v>
      </c>
      <c r="C22" s="44" t="s">
        <v>1</v>
      </c>
      <c r="D22" s="45" t="s">
        <v>5</v>
      </c>
      <c r="E22" s="46" t="s">
        <v>7</v>
      </c>
      <c r="F22" s="47" t="s">
        <v>8</v>
      </c>
      <c r="G22" s="48" t="s">
        <v>6</v>
      </c>
      <c r="H22" s="49"/>
    </row>
    <row r="23" spans="1:7" ht="24">
      <c r="A23" s="56" t="s">
        <v>104</v>
      </c>
      <c r="B23" s="57"/>
      <c r="C23" s="137">
        <v>22</v>
      </c>
      <c r="D23" s="52">
        <f>B23*C23</f>
        <v>0</v>
      </c>
      <c r="E23" s="53">
        <v>1</v>
      </c>
      <c r="F23" s="54">
        <f>IF(E23=1,D23*$F$31,D23*#REF!)</f>
        <v>0</v>
      </c>
      <c r="G23" s="55">
        <f>D23+F23</f>
        <v>0</v>
      </c>
    </row>
    <row r="24" spans="1:7" ht="24">
      <c r="A24" s="102" t="s">
        <v>106</v>
      </c>
      <c r="B24" s="141"/>
      <c r="C24" s="138">
        <v>22</v>
      </c>
      <c r="D24" s="52">
        <f>B24*C24</f>
        <v>0</v>
      </c>
      <c r="E24" s="53">
        <v>1</v>
      </c>
      <c r="F24" s="54">
        <f>IF(E24=1,D24*$F$31,D24*#REF!)</f>
        <v>0</v>
      </c>
      <c r="G24" s="55">
        <f>D24+F24</f>
        <v>0</v>
      </c>
    </row>
    <row r="25" spans="1:7" ht="24">
      <c r="A25" s="102" t="s">
        <v>105</v>
      </c>
      <c r="B25" s="141"/>
      <c r="C25" s="138">
        <v>25</v>
      </c>
      <c r="D25" s="52">
        <f>B25*C25</f>
        <v>0</v>
      </c>
      <c r="E25" s="53">
        <v>1</v>
      </c>
      <c r="F25" s="54">
        <f>IF(E25=1,D25*$F$31,D25*#REF!)</f>
        <v>0</v>
      </c>
      <c r="G25" s="55">
        <f>D25+F25</f>
        <v>0</v>
      </c>
    </row>
    <row r="26" spans="1:7" ht="24">
      <c r="A26" s="102"/>
      <c r="B26" s="141"/>
      <c r="C26" s="138"/>
      <c r="D26" s="52">
        <f>B26*C26</f>
        <v>0</v>
      </c>
      <c r="E26" s="53">
        <v>1</v>
      </c>
      <c r="F26" s="54">
        <f>IF(E26=1,D26*$F$31,D26*#REF!)</f>
        <v>0</v>
      </c>
      <c r="G26" s="55">
        <f>D26+F26</f>
        <v>0</v>
      </c>
    </row>
    <row r="27" spans="1:7" ht="24.75" thickBot="1">
      <c r="A27" s="56"/>
      <c r="B27" s="57"/>
      <c r="C27" s="58"/>
      <c r="D27" s="52">
        <f>'Sur mesure'!B23*'Sur mesure'!C23</f>
        <v>0</v>
      </c>
      <c r="E27" s="53">
        <v>1</v>
      </c>
      <c r="F27" s="54">
        <f>IF(E27=1,D27*$F$31,D27*#REF!)</f>
        <v>0</v>
      </c>
      <c r="G27" s="55">
        <f>D27+F27</f>
        <v>0</v>
      </c>
    </row>
    <row r="28" spans="1:7" ht="48" customHeight="1" thickBot="1" thickTop="1">
      <c r="A28" s="130"/>
      <c r="B28" s="131">
        <f>SUM(B23:B27)</f>
        <v>0</v>
      </c>
      <c r="C28" s="132" t="e">
        <f>D28/B28</f>
        <v>#DIV/0!</v>
      </c>
      <c r="D28" s="133">
        <f>SUM(D23:D27)</f>
        <v>0</v>
      </c>
      <c r="E28" s="212" t="s">
        <v>19</v>
      </c>
      <c r="F28" s="213"/>
      <c r="G28" s="133">
        <f>SUM(G23:G27)</f>
        <v>0</v>
      </c>
    </row>
    <row r="29" spans="1:7" ht="43.5" customHeight="1" thickTop="1">
      <c r="A29" s="181" t="s">
        <v>60</v>
      </c>
      <c r="B29" s="182"/>
      <c r="C29" s="182"/>
      <c r="D29" s="183"/>
      <c r="E29" s="212" t="s">
        <v>9</v>
      </c>
      <c r="F29" s="213"/>
      <c r="G29" s="69" t="e">
        <f>G28/B28</f>
        <v>#DIV/0!</v>
      </c>
    </row>
    <row r="30" spans="1:7" ht="13.5" customHeight="1">
      <c r="A30" s="187"/>
      <c r="B30" s="188"/>
      <c r="C30" s="188"/>
      <c r="D30" s="189"/>
      <c r="E30" s="101" t="s">
        <v>61</v>
      </c>
      <c r="F30" s="22">
        <v>0.1</v>
      </c>
      <c r="G30" s="30"/>
    </row>
    <row r="31" spans="1:7" ht="21.75" customHeight="1">
      <c r="A31" s="156" t="s">
        <v>107</v>
      </c>
      <c r="B31" s="101"/>
      <c r="C31" s="101"/>
      <c r="D31" s="101"/>
      <c r="E31" s="101" t="s">
        <v>62</v>
      </c>
      <c r="F31" s="22">
        <v>0.2</v>
      </c>
      <c r="G31" s="30"/>
    </row>
    <row r="32" ht="13.5">
      <c r="C32" s="37"/>
    </row>
    <row r="33" spans="3:7" ht="13.5">
      <c r="C33" s="67"/>
      <c r="D33" s="68"/>
      <c r="E33" s="68"/>
      <c r="F33" s="70"/>
      <c r="G33" s="71"/>
    </row>
    <row r="34" spans="1:7" ht="35.25" customHeight="1">
      <c r="A34" s="75" t="s">
        <v>3</v>
      </c>
      <c r="B34" s="214" t="s">
        <v>10</v>
      </c>
      <c r="C34" s="215"/>
      <c r="D34" s="216"/>
      <c r="E34" s="214"/>
      <c r="F34" s="215"/>
      <c r="G34" s="216"/>
    </row>
    <row r="35" spans="1:7" ht="136.5" customHeight="1">
      <c r="A35" s="76"/>
      <c r="B35" s="209"/>
      <c r="C35" s="210"/>
      <c r="D35" s="211"/>
      <c r="E35" s="209"/>
      <c r="F35" s="210"/>
      <c r="G35" s="211"/>
    </row>
    <row r="36" spans="1:7" ht="13.5">
      <c r="A36" s="39"/>
      <c r="B36" s="39"/>
      <c r="C36" s="77"/>
      <c r="D36" s="39"/>
      <c r="E36" s="39"/>
      <c r="F36" s="39"/>
      <c r="G36" s="39"/>
    </row>
    <row r="37" spans="1:7" ht="13.5">
      <c r="A37" s="39"/>
      <c r="B37" s="39"/>
      <c r="C37" s="77"/>
      <c r="D37" s="39"/>
      <c r="E37" s="39"/>
      <c r="F37" s="39"/>
      <c r="G37" s="39"/>
    </row>
    <row r="38" spans="1:7" ht="13.5">
      <c r="A38" s="39"/>
      <c r="B38" s="39"/>
      <c r="C38" s="77"/>
      <c r="D38" s="39"/>
      <c r="E38" s="39"/>
      <c r="F38" s="39"/>
      <c r="G38" s="39"/>
    </row>
    <row r="39" spans="1:7" ht="13.5">
      <c r="A39" s="39"/>
      <c r="B39" s="39"/>
      <c r="C39" s="77"/>
      <c r="D39" s="39"/>
      <c r="E39" s="39"/>
      <c r="F39" s="39"/>
      <c r="G39" s="39"/>
    </row>
    <row r="40" spans="1:7" ht="13.5">
      <c r="A40" s="39"/>
      <c r="B40" s="39"/>
      <c r="C40" s="77"/>
      <c r="D40" s="39"/>
      <c r="E40" s="39"/>
      <c r="F40" s="39"/>
      <c r="G40" s="39"/>
    </row>
    <row r="41" spans="1:7" ht="13.5">
      <c r="A41" s="39"/>
      <c r="B41" s="39"/>
      <c r="C41" s="77"/>
      <c r="D41" s="39"/>
      <c r="E41" s="39"/>
      <c r="F41" s="39"/>
      <c r="G41" s="39"/>
    </row>
    <row r="42" ht="13.5"/>
    <row r="43" spans="6:8" ht="18">
      <c r="F43" s="38"/>
      <c r="G43" s="38"/>
      <c r="H43" s="38"/>
    </row>
    <row r="44" ht="18">
      <c r="H44" s="38"/>
    </row>
    <row r="45" ht="18">
      <c r="H45" s="38"/>
    </row>
    <row r="46" ht="18">
      <c r="H46" s="38"/>
    </row>
  </sheetData>
  <sheetProtection selectLockedCells="1"/>
  <mergeCells count="33">
    <mergeCell ref="B35:D35"/>
    <mergeCell ref="E35:G35"/>
    <mergeCell ref="E28:F28"/>
    <mergeCell ref="A6:G6"/>
    <mergeCell ref="A8:G8"/>
    <mergeCell ref="B9:C9"/>
    <mergeCell ref="E29:F29"/>
    <mergeCell ref="B34:D34"/>
    <mergeCell ref="E34:G34"/>
    <mergeCell ref="E16:G16"/>
    <mergeCell ref="A1:C1"/>
    <mergeCell ref="E1:F1"/>
    <mergeCell ref="A2:C2"/>
    <mergeCell ref="E2:F2"/>
    <mergeCell ref="A3:G3"/>
    <mergeCell ref="A5:F5"/>
    <mergeCell ref="E9:G9"/>
    <mergeCell ref="B10:C10"/>
    <mergeCell ref="E10:G10"/>
    <mergeCell ref="B11:C11"/>
    <mergeCell ref="E11:G11"/>
    <mergeCell ref="B12:C12"/>
    <mergeCell ref="E12:G12"/>
    <mergeCell ref="B17:C17"/>
    <mergeCell ref="E17:G17"/>
    <mergeCell ref="B19:G19"/>
    <mergeCell ref="B18:G18"/>
    <mergeCell ref="A29:D30"/>
    <mergeCell ref="A14:C14"/>
    <mergeCell ref="D14:G14"/>
    <mergeCell ref="B15:C15"/>
    <mergeCell ref="E15:G15"/>
    <mergeCell ref="B16:C16"/>
  </mergeCells>
  <printOptions horizontalCentered="1"/>
  <pageMargins left="0.58" right="0.6" top="0.62" bottom="0.36" header="0.19" footer="0"/>
  <pageSetup fitToHeight="1" fitToWidth="1" horizontalDpi="600" verticalDpi="600" orientation="portrait" paperSize="9" scale="5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L79"/>
  <sheetViews>
    <sheetView showGridLines="0" zoomScale="60" zoomScaleNormal="60" zoomScaleSheetLayoutView="75" zoomScalePageLayoutView="0" workbookViewId="0" topLeftCell="A1">
      <selection activeCell="L7" sqref="L7"/>
    </sheetView>
  </sheetViews>
  <sheetFormatPr defaultColWidth="11.421875" defaultRowHeight="12.75"/>
  <cols>
    <col min="1" max="1" width="76.28125" style="37" customWidth="1"/>
    <col min="2" max="2" width="21.421875" style="37" customWidth="1"/>
    <col min="3" max="3" width="28.7109375" style="78" customWidth="1"/>
    <col min="4" max="4" width="32.140625" style="37" customWidth="1"/>
    <col min="5" max="5" width="10.00390625" style="37" customWidth="1"/>
    <col min="6" max="6" width="21.00390625" style="37" customWidth="1"/>
    <col min="7" max="7" width="28.7109375" style="37" customWidth="1"/>
    <col min="8" max="8" width="11.421875" style="37" customWidth="1"/>
    <col min="9" max="9" width="9.140625" style="37" customWidth="1"/>
    <col min="10" max="16384" width="11.421875" style="37" customWidth="1"/>
  </cols>
  <sheetData>
    <row r="1" spans="1:6" s="1" customFormat="1" ht="50.25" customHeight="1">
      <c r="A1" s="190" t="s">
        <v>100</v>
      </c>
      <c r="B1" s="191"/>
      <c r="C1" s="191"/>
      <c r="E1" s="192" t="s">
        <v>4</v>
      </c>
      <c r="F1" s="193"/>
    </row>
    <row r="2" spans="1:6" s="1" customFormat="1" ht="130.5" customHeight="1">
      <c r="A2" s="200" t="s">
        <v>182</v>
      </c>
      <c r="B2" s="191"/>
      <c r="C2" s="191"/>
      <c r="E2" s="194">
        <f ca="1">TODAY()</f>
        <v>42817</v>
      </c>
      <c r="F2" s="194"/>
    </row>
    <row r="3" spans="1:7" s="1" customFormat="1" ht="38.25" customHeight="1">
      <c r="A3" s="201" t="s">
        <v>38</v>
      </c>
      <c r="B3" s="202"/>
      <c r="C3" s="202"/>
      <c r="D3" s="202"/>
      <c r="E3" s="202"/>
      <c r="F3" s="202"/>
      <c r="G3" s="203"/>
    </row>
    <row r="4" spans="1:7" s="1" customFormat="1" ht="14.25" customHeight="1">
      <c r="A4" s="89"/>
      <c r="B4" s="90"/>
      <c r="C4" s="90"/>
      <c r="D4" s="90"/>
      <c r="E4" s="90"/>
      <c r="F4" s="90"/>
      <c r="G4" s="91"/>
    </row>
    <row r="5" spans="1:7" s="1" customFormat="1" ht="48.75" customHeight="1">
      <c r="A5" s="195" t="s">
        <v>97</v>
      </c>
      <c r="B5" s="217"/>
      <c r="C5" s="217"/>
      <c r="D5" s="217"/>
      <c r="E5" s="217"/>
      <c r="F5" s="217"/>
      <c r="G5" s="218"/>
    </row>
    <row r="6" spans="1:11" s="1" customFormat="1" ht="134.25" customHeight="1">
      <c r="A6" s="197" t="s">
        <v>179</v>
      </c>
      <c r="B6" s="198"/>
      <c r="C6" s="198"/>
      <c r="D6" s="198"/>
      <c r="E6" s="198"/>
      <c r="F6" s="198"/>
      <c r="G6" s="199"/>
      <c r="K6" s="13"/>
    </row>
    <row r="7" spans="1:7" ht="18" customHeight="1">
      <c r="A7" s="41"/>
      <c r="B7" s="41"/>
      <c r="C7" s="40"/>
      <c r="D7" s="39"/>
      <c r="E7" s="39"/>
      <c r="F7" s="39"/>
      <c r="G7" s="41"/>
    </row>
    <row r="8" spans="1:7" s="1" customFormat="1" ht="26.25" customHeight="1">
      <c r="A8" s="163" t="s">
        <v>39</v>
      </c>
      <c r="B8" s="164"/>
      <c r="C8" s="164"/>
      <c r="D8" s="164"/>
      <c r="E8" s="164"/>
      <c r="F8" s="164"/>
      <c r="G8" s="165"/>
    </row>
    <row r="9" spans="1:7" s="1" customFormat="1" ht="26.25" customHeight="1">
      <c r="A9" s="5" t="s">
        <v>40</v>
      </c>
      <c r="B9" s="166"/>
      <c r="C9" s="167"/>
      <c r="D9" s="21" t="s">
        <v>43</v>
      </c>
      <c r="E9" s="166"/>
      <c r="F9" s="174"/>
      <c r="G9" s="167"/>
    </row>
    <row r="10" spans="1:7" s="1" customFormat="1" ht="26.25" customHeight="1">
      <c r="A10" s="5" t="s">
        <v>59</v>
      </c>
      <c r="B10" s="166"/>
      <c r="C10" s="167"/>
      <c r="D10" s="21" t="s">
        <v>45</v>
      </c>
      <c r="E10" s="166"/>
      <c r="F10" s="174"/>
      <c r="G10" s="167"/>
    </row>
    <row r="11" spans="1:7" s="1" customFormat="1" ht="26.25" customHeight="1">
      <c r="A11" s="5" t="s">
        <v>41</v>
      </c>
      <c r="B11" s="166"/>
      <c r="C11" s="167"/>
      <c r="D11" s="21" t="s">
        <v>44</v>
      </c>
      <c r="E11" s="166"/>
      <c r="F11" s="174"/>
      <c r="G11" s="167"/>
    </row>
    <row r="12" spans="1:7" s="1" customFormat="1" ht="34.5" customHeight="1">
      <c r="A12" s="5" t="s">
        <v>42</v>
      </c>
      <c r="B12" s="166"/>
      <c r="C12" s="167"/>
      <c r="D12" s="21" t="s">
        <v>58</v>
      </c>
      <c r="E12" s="170" t="s">
        <v>73</v>
      </c>
      <c r="F12" s="171"/>
      <c r="G12" s="172"/>
    </row>
    <row r="13" spans="1:7" s="1" customFormat="1" ht="26.25" customHeight="1">
      <c r="A13" s="3"/>
      <c r="B13" s="9"/>
      <c r="C13" s="10"/>
      <c r="D13" s="10"/>
      <c r="E13" s="10"/>
      <c r="F13" s="11"/>
      <c r="G13" s="8"/>
    </row>
    <row r="14" spans="1:7" s="6" customFormat="1" ht="26.25" customHeight="1">
      <c r="A14" s="163" t="s">
        <v>51</v>
      </c>
      <c r="B14" s="164"/>
      <c r="C14" s="164"/>
      <c r="D14" s="163" t="s">
        <v>53</v>
      </c>
      <c r="E14" s="164"/>
      <c r="F14" s="164"/>
      <c r="G14" s="165"/>
    </row>
    <row r="15" spans="1:7" s="6" customFormat="1" ht="26.25" customHeight="1">
      <c r="A15" s="5" t="s">
        <v>46</v>
      </c>
      <c r="B15" s="166"/>
      <c r="C15" s="167"/>
      <c r="D15" s="5" t="s">
        <v>54</v>
      </c>
      <c r="E15" s="166"/>
      <c r="F15" s="174"/>
      <c r="G15" s="167"/>
    </row>
    <row r="16" spans="1:7" s="6" customFormat="1" ht="26.25" customHeight="1">
      <c r="A16" s="5" t="s">
        <v>48</v>
      </c>
      <c r="B16" s="166"/>
      <c r="C16" s="167"/>
      <c r="D16" s="5" t="s">
        <v>55</v>
      </c>
      <c r="E16" s="166"/>
      <c r="F16" s="174"/>
      <c r="G16" s="167"/>
    </row>
    <row r="17" spans="1:7" s="6" customFormat="1" ht="26.25" customHeight="1">
      <c r="A17" s="5" t="s">
        <v>49</v>
      </c>
      <c r="B17" s="166"/>
      <c r="C17" s="167"/>
      <c r="D17" s="5" t="s">
        <v>56</v>
      </c>
      <c r="E17" s="166"/>
      <c r="F17" s="174"/>
      <c r="G17" s="167"/>
    </row>
    <row r="18" spans="1:7" s="6" customFormat="1" ht="26.25" customHeight="1">
      <c r="A18" s="5" t="s">
        <v>47</v>
      </c>
      <c r="B18" s="166"/>
      <c r="C18" s="174"/>
      <c r="D18" s="174"/>
      <c r="E18" s="174"/>
      <c r="F18" s="174"/>
      <c r="G18" s="167"/>
    </row>
    <row r="19" spans="1:7" s="6" customFormat="1" ht="35.25" customHeight="1">
      <c r="A19" s="95" t="s">
        <v>52</v>
      </c>
      <c r="B19" s="166"/>
      <c r="C19" s="174"/>
      <c r="D19" s="174"/>
      <c r="E19" s="174"/>
      <c r="F19" s="174"/>
      <c r="G19" s="167"/>
    </row>
    <row r="20" s="1" customFormat="1" ht="13.5"/>
    <row r="21" spans="1:7" ht="13.5">
      <c r="A21" s="41"/>
      <c r="B21" s="41"/>
      <c r="C21" s="40"/>
      <c r="D21" s="41"/>
      <c r="E21" s="41"/>
      <c r="F21" s="41"/>
      <c r="G21" s="41"/>
    </row>
    <row r="22" spans="1:7" ht="42.75" customHeight="1">
      <c r="A22" s="42" t="s">
        <v>2</v>
      </c>
      <c r="B22" s="43" t="s">
        <v>0</v>
      </c>
      <c r="C22" s="44" t="s">
        <v>1</v>
      </c>
      <c r="D22" s="45" t="s">
        <v>5</v>
      </c>
      <c r="E22" s="46" t="s">
        <v>7</v>
      </c>
      <c r="F22" s="47" t="s">
        <v>8</v>
      </c>
      <c r="G22" s="48" t="s">
        <v>6</v>
      </c>
    </row>
    <row r="23" spans="1:7" ht="20.25">
      <c r="A23" s="204" t="s">
        <v>17</v>
      </c>
      <c r="B23" s="205"/>
      <c r="C23" s="205"/>
      <c r="D23" s="205"/>
      <c r="E23" s="205"/>
      <c r="F23" s="205"/>
      <c r="G23" s="205"/>
    </row>
    <row r="24" spans="1:12" ht="24">
      <c r="A24" s="56" t="s">
        <v>11</v>
      </c>
      <c r="B24" s="151"/>
      <c r="C24" s="51">
        <v>6</v>
      </c>
      <c r="D24" s="52"/>
      <c r="E24" s="53">
        <v>1</v>
      </c>
      <c r="F24" s="54">
        <f aca="true" t="shared" si="0" ref="F24:F43">IF(E24=1,D24*$F$67,D24*$F$68)</f>
        <v>0</v>
      </c>
      <c r="G24" s="55">
        <f>D24+F24</f>
        <v>0</v>
      </c>
      <c r="J24" s="152"/>
      <c r="L24" s="143"/>
    </row>
    <row r="25" spans="1:7" ht="24">
      <c r="A25" s="56" t="s">
        <v>12</v>
      </c>
      <c r="B25" s="57"/>
      <c r="C25" s="58">
        <v>10.2</v>
      </c>
      <c r="D25" s="52">
        <f aca="true" t="shared" si="1" ref="D25:D42">B25*C25</f>
        <v>0</v>
      </c>
      <c r="E25" s="53">
        <v>1</v>
      </c>
      <c r="F25" s="54">
        <f t="shared" si="0"/>
        <v>0</v>
      </c>
      <c r="G25" s="55">
        <f>D25+F25</f>
        <v>0</v>
      </c>
    </row>
    <row r="26" spans="1:7" ht="24">
      <c r="A26" s="56" t="s">
        <v>13</v>
      </c>
      <c r="B26" s="57"/>
      <c r="C26" s="58">
        <v>8.25</v>
      </c>
      <c r="D26" s="52">
        <f t="shared" si="1"/>
        <v>0</v>
      </c>
      <c r="E26" s="53">
        <v>1</v>
      </c>
      <c r="F26" s="54">
        <f t="shared" si="0"/>
        <v>0</v>
      </c>
      <c r="G26" s="55">
        <f aca="true" t="shared" si="2" ref="G26:G42">D26+F26</f>
        <v>0</v>
      </c>
    </row>
    <row r="27" spans="1:7" ht="24">
      <c r="A27" s="56" t="s">
        <v>14</v>
      </c>
      <c r="B27" s="57"/>
      <c r="C27" s="58">
        <v>13.5</v>
      </c>
      <c r="D27" s="52">
        <f t="shared" si="1"/>
        <v>0</v>
      </c>
      <c r="E27" s="53">
        <v>1</v>
      </c>
      <c r="F27" s="54">
        <f t="shared" si="0"/>
        <v>0</v>
      </c>
      <c r="G27" s="55">
        <f t="shared" si="2"/>
        <v>0</v>
      </c>
    </row>
    <row r="28" spans="1:7" ht="24">
      <c r="A28" s="56" t="s">
        <v>77</v>
      </c>
      <c r="B28" s="57"/>
      <c r="C28" s="58">
        <v>9.8</v>
      </c>
      <c r="D28" s="52">
        <f t="shared" si="1"/>
        <v>0</v>
      </c>
      <c r="E28" s="53">
        <v>1</v>
      </c>
      <c r="F28" s="54">
        <f t="shared" si="0"/>
        <v>0</v>
      </c>
      <c r="G28" s="55">
        <f t="shared" si="2"/>
        <v>0</v>
      </c>
    </row>
    <row r="29" spans="1:7" ht="24">
      <c r="A29" s="56" t="s">
        <v>15</v>
      </c>
      <c r="B29" s="57"/>
      <c r="C29" s="58">
        <v>10.15</v>
      </c>
      <c r="D29" s="52">
        <f t="shared" si="1"/>
        <v>0</v>
      </c>
      <c r="E29" s="53">
        <v>1</v>
      </c>
      <c r="F29" s="54">
        <f t="shared" si="0"/>
        <v>0</v>
      </c>
      <c r="G29" s="55">
        <f t="shared" si="2"/>
        <v>0</v>
      </c>
    </row>
    <row r="30" spans="1:7" ht="24">
      <c r="A30" s="56" t="s">
        <v>20</v>
      </c>
      <c r="B30" s="57"/>
      <c r="C30" s="58">
        <v>13.6</v>
      </c>
      <c r="D30" s="52">
        <f t="shared" si="1"/>
        <v>0</v>
      </c>
      <c r="E30" s="53">
        <v>1</v>
      </c>
      <c r="F30" s="54">
        <f t="shared" si="0"/>
        <v>0</v>
      </c>
      <c r="G30" s="55">
        <f t="shared" si="2"/>
        <v>0</v>
      </c>
    </row>
    <row r="31" spans="1:7" ht="24">
      <c r="A31" s="56" t="s">
        <v>78</v>
      </c>
      <c r="B31" s="57"/>
      <c r="C31" s="58">
        <v>12.8</v>
      </c>
      <c r="D31" s="52">
        <f t="shared" si="1"/>
        <v>0</v>
      </c>
      <c r="E31" s="53">
        <v>1</v>
      </c>
      <c r="F31" s="54">
        <f t="shared" si="0"/>
        <v>0</v>
      </c>
      <c r="G31" s="55">
        <f t="shared" si="2"/>
        <v>0</v>
      </c>
    </row>
    <row r="32" spans="1:7" ht="24">
      <c r="A32" s="56" t="s">
        <v>16</v>
      </c>
      <c r="B32" s="57"/>
      <c r="C32" s="58">
        <v>13.15</v>
      </c>
      <c r="D32" s="52">
        <f t="shared" si="1"/>
        <v>0</v>
      </c>
      <c r="E32" s="53">
        <v>1</v>
      </c>
      <c r="F32" s="54">
        <f t="shared" si="0"/>
        <v>0</v>
      </c>
      <c r="G32" s="55">
        <f t="shared" si="2"/>
        <v>0</v>
      </c>
    </row>
    <row r="33" spans="1:7" ht="24">
      <c r="A33" s="59" t="s">
        <v>21</v>
      </c>
      <c r="B33" s="57"/>
      <c r="C33" s="58">
        <v>20.9</v>
      </c>
      <c r="D33" s="52">
        <f t="shared" si="1"/>
        <v>0</v>
      </c>
      <c r="E33" s="53">
        <v>1</v>
      </c>
      <c r="F33" s="54">
        <f t="shared" si="0"/>
        <v>0</v>
      </c>
      <c r="G33" s="55">
        <f t="shared" si="2"/>
        <v>0</v>
      </c>
    </row>
    <row r="34" spans="1:7" ht="24">
      <c r="A34" s="56" t="s">
        <v>79</v>
      </c>
      <c r="B34" s="57"/>
      <c r="C34" s="58">
        <v>14.8</v>
      </c>
      <c r="D34" s="52">
        <f t="shared" si="1"/>
        <v>0</v>
      </c>
      <c r="E34" s="53">
        <v>1</v>
      </c>
      <c r="F34" s="54">
        <f t="shared" si="0"/>
        <v>0</v>
      </c>
      <c r="G34" s="55">
        <f t="shared" si="2"/>
        <v>0</v>
      </c>
    </row>
    <row r="35" spans="1:7" ht="24">
      <c r="A35" s="56" t="s">
        <v>96</v>
      </c>
      <c r="B35" s="57"/>
      <c r="C35" s="58">
        <v>24.9</v>
      </c>
      <c r="D35" s="52">
        <f t="shared" si="1"/>
        <v>0</v>
      </c>
      <c r="E35" s="53">
        <v>1</v>
      </c>
      <c r="F35" s="54">
        <f t="shared" si="0"/>
        <v>0</v>
      </c>
      <c r="G35" s="55">
        <f t="shared" si="2"/>
        <v>0</v>
      </c>
    </row>
    <row r="36" spans="1:7" ht="24">
      <c r="A36" s="56" t="s">
        <v>22</v>
      </c>
      <c r="B36" s="57"/>
      <c r="C36" s="58">
        <v>17.8</v>
      </c>
      <c r="D36" s="52">
        <f t="shared" si="1"/>
        <v>0</v>
      </c>
      <c r="E36" s="53">
        <v>1</v>
      </c>
      <c r="F36" s="54">
        <f t="shared" si="0"/>
        <v>0</v>
      </c>
      <c r="G36" s="55">
        <f t="shared" si="2"/>
        <v>0</v>
      </c>
    </row>
    <row r="37" spans="1:7" ht="24">
      <c r="A37" s="56" t="s">
        <v>23</v>
      </c>
      <c r="B37" s="57"/>
      <c r="C37" s="58">
        <v>21.2</v>
      </c>
      <c r="D37" s="52">
        <f t="shared" si="1"/>
        <v>0</v>
      </c>
      <c r="E37" s="53">
        <v>1</v>
      </c>
      <c r="F37" s="54">
        <f t="shared" si="0"/>
        <v>0</v>
      </c>
      <c r="G37" s="55">
        <f t="shared" si="2"/>
        <v>0</v>
      </c>
    </row>
    <row r="38" spans="1:7" ht="24">
      <c r="A38" s="56" t="s">
        <v>24</v>
      </c>
      <c r="B38" s="57"/>
      <c r="C38" s="58">
        <v>22.9</v>
      </c>
      <c r="D38" s="52">
        <f t="shared" si="1"/>
        <v>0</v>
      </c>
      <c r="E38" s="53">
        <v>1</v>
      </c>
      <c r="F38" s="54">
        <f t="shared" si="0"/>
        <v>0</v>
      </c>
      <c r="G38" s="55">
        <f t="shared" si="2"/>
        <v>0</v>
      </c>
    </row>
    <row r="39" spans="1:7" ht="24">
      <c r="A39" s="56" t="s">
        <v>25</v>
      </c>
      <c r="B39" s="57"/>
      <c r="C39" s="58">
        <v>31.6</v>
      </c>
      <c r="D39" s="52">
        <f t="shared" si="1"/>
        <v>0</v>
      </c>
      <c r="E39" s="53">
        <v>1</v>
      </c>
      <c r="F39" s="54">
        <f t="shared" si="0"/>
        <v>0</v>
      </c>
      <c r="G39" s="55">
        <f t="shared" si="2"/>
        <v>0</v>
      </c>
    </row>
    <row r="40" spans="1:7" ht="24">
      <c r="A40" s="56" t="s">
        <v>80</v>
      </c>
      <c r="B40" s="57"/>
      <c r="C40" s="58">
        <v>28.4</v>
      </c>
      <c r="D40" s="52">
        <f t="shared" si="1"/>
        <v>0</v>
      </c>
      <c r="E40" s="53">
        <v>1</v>
      </c>
      <c r="F40" s="54">
        <f t="shared" si="0"/>
        <v>0</v>
      </c>
      <c r="G40" s="55">
        <f t="shared" si="2"/>
        <v>0</v>
      </c>
    </row>
    <row r="41" spans="1:7" ht="24">
      <c r="A41" s="56" t="s">
        <v>26</v>
      </c>
      <c r="B41" s="57"/>
      <c r="C41" s="58">
        <v>34.5</v>
      </c>
      <c r="D41" s="52">
        <f t="shared" si="1"/>
        <v>0</v>
      </c>
      <c r="E41" s="53">
        <v>1</v>
      </c>
      <c r="F41" s="54">
        <f t="shared" si="0"/>
        <v>0</v>
      </c>
      <c r="G41" s="55">
        <f t="shared" si="2"/>
        <v>0</v>
      </c>
    </row>
    <row r="42" spans="1:7" ht="24">
      <c r="A42" s="56" t="s">
        <v>27</v>
      </c>
      <c r="B42" s="57"/>
      <c r="C42" s="58">
        <v>43.2</v>
      </c>
      <c r="D42" s="52">
        <f t="shared" si="1"/>
        <v>0</v>
      </c>
      <c r="E42" s="53">
        <v>1</v>
      </c>
      <c r="F42" s="54">
        <f t="shared" si="0"/>
        <v>0</v>
      </c>
      <c r="G42" s="55">
        <f t="shared" si="2"/>
        <v>0</v>
      </c>
    </row>
    <row r="43" spans="1:7" ht="24">
      <c r="A43" s="56" t="s">
        <v>112</v>
      </c>
      <c r="B43" s="57"/>
      <c r="C43" s="58">
        <v>45.45</v>
      </c>
      <c r="D43" s="52">
        <f>B43*C43</f>
        <v>0</v>
      </c>
      <c r="E43" s="53">
        <v>1</v>
      </c>
      <c r="F43" s="54">
        <f t="shared" si="0"/>
        <v>0</v>
      </c>
      <c r="G43" s="55">
        <f>F43+D43</f>
        <v>0</v>
      </c>
    </row>
    <row r="44" spans="1:7" ht="20.25">
      <c r="A44" s="204" t="s">
        <v>108</v>
      </c>
      <c r="B44" s="205"/>
      <c r="C44" s="205"/>
      <c r="D44" s="205"/>
      <c r="E44" s="205"/>
      <c r="F44" s="205"/>
      <c r="G44" s="205"/>
    </row>
    <row r="45" spans="1:7" ht="24">
      <c r="A45" s="56" t="s">
        <v>109</v>
      </c>
      <c r="B45" s="57"/>
      <c r="C45" s="58">
        <v>24.2</v>
      </c>
      <c r="D45" s="52">
        <f>B45*C45</f>
        <v>0</v>
      </c>
      <c r="E45" s="53">
        <v>1</v>
      </c>
      <c r="F45" s="54">
        <f>IF(E45=1,D45*$F$67,D45*$F$68)</f>
        <v>0</v>
      </c>
      <c r="G45" s="55">
        <f>F45+D45</f>
        <v>0</v>
      </c>
    </row>
    <row r="46" spans="1:7" ht="24">
      <c r="A46" s="56" t="s">
        <v>110</v>
      </c>
      <c r="B46" s="57"/>
      <c r="C46" s="58">
        <v>31.7</v>
      </c>
      <c r="D46" s="52">
        <f>B46*C46</f>
        <v>0</v>
      </c>
      <c r="E46" s="53">
        <v>1</v>
      </c>
      <c r="F46" s="54">
        <f>IF(E46=1,D46*$F$67,D46*$F$68)</f>
        <v>0</v>
      </c>
      <c r="G46" s="55">
        <f>F46+D46</f>
        <v>0</v>
      </c>
    </row>
    <row r="47" spans="1:7" ht="24">
      <c r="A47" s="56" t="s">
        <v>111</v>
      </c>
      <c r="B47" s="57"/>
      <c r="C47" s="58">
        <v>28.45</v>
      </c>
      <c r="D47" s="52">
        <f>B47*C47</f>
        <v>0</v>
      </c>
      <c r="E47" s="53">
        <v>1</v>
      </c>
      <c r="F47" s="54">
        <f>IF(E47=1,D47*$F$67,D47*$F$68)</f>
        <v>0</v>
      </c>
      <c r="G47" s="55">
        <f>F47+D47</f>
        <v>0</v>
      </c>
    </row>
    <row r="48" spans="1:7" ht="24">
      <c r="A48" s="56" t="s">
        <v>116</v>
      </c>
      <c r="B48" s="57"/>
      <c r="C48" s="58">
        <v>33.55</v>
      </c>
      <c r="D48" s="52">
        <f>B48*C48</f>
        <v>0</v>
      </c>
      <c r="E48" s="53">
        <v>1</v>
      </c>
      <c r="F48" s="54">
        <f>IF(E48=1,D48*$F$67,D48*$F$68)</f>
        <v>0</v>
      </c>
      <c r="G48" s="55">
        <f>F48+D48</f>
        <v>0</v>
      </c>
    </row>
    <row r="49" spans="1:7" ht="20.25">
      <c r="A49" s="204" t="s">
        <v>113</v>
      </c>
      <c r="B49" s="205"/>
      <c r="C49" s="205"/>
      <c r="D49" s="205"/>
      <c r="E49" s="205"/>
      <c r="F49" s="205"/>
      <c r="G49" s="205"/>
    </row>
    <row r="50" spans="1:7" ht="24">
      <c r="A50" s="56" t="s">
        <v>159</v>
      </c>
      <c r="B50" s="57"/>
      <c r="C50" s="58">
        <v>32.95</v>
      </c>
      <c r="D50" s="52">
        <f>B50*C50</f>
        <v>0</v>
      </c>
      <c r="E50" s="53">
        <v>1</v>
      </c>
      <c r="F50" s="54">
        <f>IF(E50=1,D50*$F$67,D50*$F$68)</f>
        <v>0</v>
      </c>
      <c r="G50" s="55">
        <f>F50+D50</f>
        <v>0</v>
      </c>
    </row>
    <row r="51" spans="1:7" ht="24">
      <c r="A51" s="56" t="s">
        <v>160</v>
      </c>
      <c r="B51" s="57"/>
      <c r="C51" s="58">
        <v>35.9</v>
      </c>
      <c r="D51" s="52">
        <f>B51*C51</f>
        <v>0</v>
      </c>
      <c r="E51" s="53">
        <v>1</v>
      </c>
      <c r="F51" s="54">
        <f>IF(E51=1,D51*$F$67,D51*$F$68)</f>
        <v>0</v>
      </c>
      <c r="G51" s="55">
        <f>F51+D51</f>
        <v>0</v>
      </c>
    </row>
    <row r="52" spans="1:7" ht="24">
      <c r="A52" s="56" t="s">
        <v>161</v>
      </c>
      <c r="B52" s="57"/>
      <c r="C52" s="58">
        <v>27.5</v>
      </c>
      <c r="D52" s="52">
        <f>B52*C52</f>
        <v>0</v>
      </c>
      <c r="E52" s="53">
        <v>1</v>
      </c>
      <c r="F52" s="54">
        <f>IF(E52=1,D52*$F$67,D52*$F$68)</f>
        <v>0</v>
      </c>
      <c r="G52" s="55">
        <f>F52+D52</f>
        <v>0</v>
      </c>
    </row>
    <row r="53" spans="1:7" ht="24">
      <c r="A53" s="56" t="s">
        <v>162</v>
      </c>
      <c r="B53" s="57"/>
      <c r="C53" s="58">
        <v>32.7</v>
      </c>
      <c r="D53" s="52">
        <f>B53*C53</f>
        <v>0</v>
      </c>
      <c r="E53" s="53">
        <v>1</v>
      </c>
      <c r="F53" s="54">
        <f>IF(E53=1,D53*$F$67,D53*$F$68)</f>
        <v>0</v>
      </c>
      <c r="G53" s="55">
        <f>F53+D53</f>
        <v>0</v>
      </c>
    </row>
    <row r="54" spans="1:7" ht="24">
      <c r="A54" s="56" t="s">
        <v>36</v>
      </c>
      <c r="B54" s="57"/>
      <c r="C54" s="58">
        <v>148.6</v>
      </c>
      <c r="D54" s="52">
        <f>B54*C54</f>
        <v>0</v>
      </c>
      <c r="E54" s="53">
        <v>1</v>
      </c>
      <c r="F54" s="54">
        <f>IF(E54=1,D54*$F$67,D54*$F$68)</f>
        <v>0</v>
      </c>
      <c r="G54" s="55">
        <f>F54+D54</f>
        <v>0</v>
      </c>
    </row>
    <row r="55" spans="1:7" ht="20.25">
      <c r="A55" s="204" t="s">
        <v>18</v>
      </c>
      <c r="B55" s="205"/>
      <c r="C55" s="205"/>
      <c r="D55" s="205"/>
      <c r="E55" s="205"/>
      <c r="F55" s="205"/>
      <c r="G55" s="205"/>
    </row>
    <row r="56" spans="1:7" ht="24">
      <c r="A56" s="56" t="s">
        <v>33</v>
      </c>
      <c r="B56" s="57"/>
      <c r="C56" s="58">
        <v>31.95</v>
      </c>
      <c r="D56" s="52">
        <f aca="true" t="shared" si="3" ref="D56:D62">B56*C56</f>
        <v>0</v>
      </c>
      <c r="E56" s="53">
        <v>1</v>
      </c>
      <c r="F56" s="54">
        <f aca="true" t="shared" si="4" ref="F56:F62">IF(E56=1,D56*$F$67,D56*$F$68)</f>
        <v>0</v>
      </c>
      <c r="G56" s="55">
        <f aca="true" t="shared" si="5" ref="G56:G62">F56+D56</f>
        <v>0</v>
      </c>
    </row>
    <row r="57" spans="1:7" ht="24">
      <c r="A57" s="56" t="s">
        <v>32</v>
      </c>
      <c r="B57" s="57"/>
      <c r="C57" s="58">
        <v>55.9</v>
      </c>
      <c r="D57" s="52">
        <f t="shared" si="3"/>
        <v>0</v>
      </c>
      <c r="E57" s="53">
        <v>1</v>
      </c>
      <c r="F57" s="54">
        <f t="shared" si="4"/>
        <v>0</v>
      </c>
      <c r="G57" s="55">
        <f t="shared" si="5"/>
        <v>0</v>
      </c>
    </row>
    <row r="58" spans="1:7" ht="24">
      <c r="A58" s="56" t="s">
        <v>34</v>
      </c>
      <c r="B58" s="57"/>
      <c r="C58" s="58">
        <v>69.5</v>
      </c>
      <c r="D58" s="52">
        <f t="shared" si="3"/>
        <v>0</v>
      </c>
      <c r="E58" s="53">
        <v>1</v>
      </c>
      <c r="F58" s="54">
        <f t="shared" si="4"/>
        <v>0</v>
      </c>
      <c r="G58" s="55">
        <f t="shared" si="5"/>
        <v>0</v>
      </c>
    </row>
    <row r="59" spans="1:7" ht="24">
      <c r="A59" s="56" t="s">
        <v>35</v>
      </c>
      <c r="B59" s="57"/>
      <c r="C59" s="58">
        <v>130.9</v>
      </c>
      <c r="D59" s="52">
        <f t="shared" si="3"/>
        <v>0</v>
      </c>
      <c r="E59" s="53">
        <v>1</v>
      </c>
      <c r="F59" s="54">
        <f t="shared" si="4"/>
        <v>0</v>
      </c>
      <c r="G59" s="55">
        <f t="shared" si="5"/>
        <v>0</v>
      </c>
    </row>
    <row r="60" spans="1:7" ht="24">
      <c r="A60" s="56" t="s">
        <v>98</v>
      </c>
      <c r="B60" s="57"/>
      <c r="C60" s="58">
        <v>38.2</v>
      </c>
      <c r="D60" s="52">
        <f t="shared" si="3"/>
        <v>0</v>
      </c>
      <c r="E60" s="53">
        <v>1</v>
      </c>
      <c r="F60" s="54">
        <f t="shared" si="4"/>
        <v>0</v>
      </c>
      <c r="G60" s="55">
        <f t="shared" si="5"/>
        <v>0</v>
      </c>
    </row>
    <row r="61" spans="1:7" ht="24">
      <c r="A61" s="56" t="s">
        <v>99</v>
      </c>
      <c r="B61" s="57"/>
      <c r="C61" s="58">
        <v>47.7</v>
      </c>
      <c r="D61" s="52">
        <f t="shared" si="3"/>
        <v>0</v>
      </c>
      <c r="E61" s="53">
        <v>1</v>
      </c>
      <c r="F61" s="54">
        <f t="shared" si="4"/>
        <v>0</v>
      </c>
      <c r="G61" s="55">
        <f t="shared" si="5"/>
        <v>0</v>
      </c>
    </row>
    <row r="62" spans="1:7" ht="24">
      <c r="A62" s="56" t="s">
        <v>37</v>
      </c>
      <c r="B62" s="57"/>
      <c r="C62" s="58">
        <v>46.25</v>
      </c>
      <c r="D62" s="52">
        <f t="shared" si="3"/>
        <v>0</v>
      </c>
      <c r="E62" s="53">
        <v>1</v>
      </c>
      <c r="F62" s="54">
        <f t="shared" si="4"/>
        <v>0</v>
      </c>
      <c r="G62" s="55">
        <f t="shared" si="5"/>
        <v>0</v>
      </c>
    </row>
    <row r="63" spans="1:7" ht="20.25">
      <c r="A63" s="204" t="s">
        <v>28</v>
      </c>
      <c r="B63" s="205"/>
      <c r="C63" s="205"/>
      <c r="D63" s="205"/>
      <c r="E63" s="205"/>
      <c r="F63" s="205"/>
      <c r="G63" s="205"/>
    </row>
    <row r="64" spans="1:7" s="1" customFormat="1" ht="24.75" thickBot="1">
      <c r="A64" s="79" t="s">
        <v>28</v>
      </c>
      <c r="B64" s="80"/>
      <c r="C64" s="81">
        <v>10</v>
      </c>
      <c r="D64" s="82">
        <f>B64*C64</f>
        <v>0</v>
      </c>
      <c r="E64" s="36">
        <v>1</v>
      </c>
      <c r="F64" s="27">
        <f>IF(E64=1,D64*$F$36,D64*$F$37)</f>
        <v>0</v>
      </c>
      <c r="G64" s="28">
        <f>D64+F64</f>
        <v>0</v>
      </c>
    </row>
    <row r="65" spans="1:7" ht="48" customHeight="1" thickBot="1" thickTop="1">
      <c r="A65" s="130"/>
      <c r="B65" s="131">
        <f>SUM(B54:B64)+SUM(B43:B57)+(SUM(B50:B53)+SUM(B45:B47)+SUM(B24:B42))</f>
        <v>0</v>
      </c>
      <c r="C65" s="132" t="e">
        <f>D65/B65</f>
        <v>#DIV/0!</v>
      </c>
      <c r="D65" s="133">
        <f>SUM(D54:D64)+SUM(D43:D57)+SUM(D50:D53)+SUM(D45:D47)+SUM(D24:D42)</f>
        <v>0</v>
      </c>
      <c r="E65" s="212" t="s">
        <v>19</v>
      </c>
      <c r="F65" s="213"/>
      <c r="G65" s="64">
        <f>SUM(G54:G64)+SUM(G43:G57)+(SUM(G50:G53)+SUM(G45:G47)+SUM(G24:G42))</f>
        <v>0</v>
      </c>
    </row>
    <row r="66" spans="1:7" ht="43.5" customHeight="1" thickTop="1">
      <c r="A66" s="219" t="s">
        <v>60</v>
      </c>
      <c r="B66" s="220"/>
      <c r="C66" s="220"/>
      <c r="D66" s="221"/>
      <c r="E66" s="212" t="s">
        <v>9</v>
      </c>
      <c r="F66" s="213"/>
      <c r="G66" s="69" t="e">
        <f>G65/B65</f>
        <v>#DIV/0!</v>
      </c>
    </row>
    <row r="67" spans="1:7" ht="13.5" customHeight="1">
      <c r="A67" s="65"/>
      <c r="B67" s="66"/>
      <c r="C67" s="67"/>
      <c r="D67" s="68"/>
      <c r="E67" s="101" t="s">
        <v>95</v>
      </c>
      <c r="F67" s="73">
        <v>0.1</v>
      </c>
      <c r="G67" s="74">
        <f>SUMPRODUCT((E24:E32=1)*F24:F32)</f>
        <v>0</v>
      </c>
    </row>
    <row r="68" spans="1:7" ht="21.75" customHeight="1">
      <c r="A68" s="65"/>
      <c r="B68" s="66"/>
      <c r="C68" s="67"/>
      <c r="D68" s="68"/>
      <c r="E68" s="101" t="s">
        <v>94</v>
      </c>
      <c r="F68" s="73">
        <v>0.2</v>
      </c>
      <c r="G68" s="74">
        <f>SUMPRODUCT((E24:E32=2)*F24:F32)</f>
        <v>0</v>
      </c>
    </row>
    <row r="69" spans="3:7" ht="13.5">
      <c r="C69" s="67"/>
      <c r="D69" s="68"/>
      <c r="E69" s="68"/>
      <c r="F69" s="70"/>
      <c r="G69" s="71"/>
    </row>
    <row r="70" spans="1:7" ht="35.25" customHeight="1">
      <c r="A70" s="75" t="s">
        <v>3</v>
      </c>
      <c r="B70" s="214" t="s">
        <v>10</v>
      </c>
      <c r="C70" s="215"/>
      <c r="D70" s="216"/>
      <c r="E70" s="214"/>
      <c r="F70" s="215"/>
      <c r="G70" s="216"/>
    </row>
    <row r="71" spans="1:7" ht="136.5" customHeight="1">
      <c r="A71" s="76"/>
      <c r="B71" s="209"/>
      <c r="C71" s="210"/>
      <c r="D71" s="211"/>
      <c r="E71" s="209"/>
      <c r="F71" s="210"/>
      <c r="G71" s="211"/>
    </row>
    <row r="72" spans="1:7" ht="13.5">
      <c r="A72" s="39"/>
      <c r="B72" s="39"/>
      <c r="C72" s="77"/>
      <c r="D72" s="39"/>
      <c r="E72" s="39"/>
      <c r="F72" s="39"/>
      <c r="G72" s="39"/>
    </row>
    <row r="73" spans="1:7" ht="13.5">
      <c r="A73" s="39"/>
      <c r="B73" s="39"/>
      <c r="C73" s="77"/>
      <c r="D73" s="39"/>
      <c r="E73" s="39"/>
      <c r="F73" s="39"/>
      <c r="G73" s="39"/>
    </row>
    <row r="74" spans="1:7" ht="13.5">
      <c r="A74" s="39"/>
      <c r="B74" s="39"/>
      <c r="C74" s="77"/>
      <c r="D74" s="39"/>
      <c r="E74" s="39"/>
      <c r="F74" s="39"/>
      <c r="G74" s="39"/>
    </row>
    <row r="75" spans="1:7" ht="13.5">
      <c r="A75" s="39"/>
      <c r="B75" s="39"/>
      <c r="C75" s="77"/>
      <c r="D75" s="39"/>
      <c r="E75" s="39"/>
      <c r="F75" s="39"/>
      <c r="G75" s="39"/>
    </row>
    <row r="76" spans="1:7" ht="13.5">
      <c r="A76" s="39"/>
      <c r="B76" s="39"/>
      <c r="C76" s="77"/>
      <c r="D76" s="39"/>
      <c r="E76" s="39"/>
      <c r="F76" s="39"/>
      <c r="G76" s="39"/>
    </row>
    <row r="77" spans="1:7" ht="13.5">
      <c r="A77" s="39"/>
      <c r="B77" s="39"/>
      <c r="C77" s="77"/>
      <c r="D77" s="39"/>
      <c r="E77" s="39"/>
      <c r="F77" s="39"/>
      <c r="G77" s="39"/>
    </row>
    <row r="78" ht="13.5"/>
    <row r="79" spans="6:7" ht="18">
      <c r="F79" s="38"/>
      <c r="G79" s="38"/>
    </row>
  </sheetData>
  <sheetProtection selectLockedCells="1"/>
  <mergeCells count="38">
    <mergeCell ref="A23:G23"/>
    <mergeCell ref="A44:G44"/>
    <mergeCell ref="B10:C10"/>
    <mergeCell ref="E10:G10"/>
    <mergeCell ref="B11:C11"/>
    <mergeCell ref="B71:D71"/>
    <mergeCell ref="E71:G71"/>
    <mergeCell ref="A49:G49"/>
    <mergeCell ref="A55:G55"/>
    <mergeCell ref="E65:F65"/>
    <mergeCell ref="E66:F66"/>
    <mergeCell ref="B70:D70"/>
    <mergeCell ref="E70:G70"/>
    <mergeCell ref="A66:D66"/>
    <mergeCell ref="A1:C1"/>
    <mergeCell ref="E1:F1"/>
    <mergeCell ref="A2:C2"/>
    <mergeCell ref="E2:F2"/>
    <mergeCell ref="A3:G3"/>
    <mergeCell ref="B9:C9"/>
    <mergeCell ref="A8:G8"/>
    <mergeCell ref="B19:G19"/>
    <mergeCell ref="E11:G11"/>
    <mergeCell ref="B12:C12"/>
    <mergeCell ref="E12:G12"/>
    <mergeCell ref="A14:C14"/>
    <mergeCell ref="D14:G14"/>
    <mergeCell ref="B18:G18"/>
    <mergeCell ref="A63:G63"/>
    <mergeCell ref="B15:C15"/>
    <mergeCell ref="E15:G15"/>
    <mergeCell ref="A5:G5"/>
    <mergeCell ref="B16:C16"/>
    <mergeCell ref="E16:G16"/>
    <mergeCell ref="B17:C17"/>
    <mergeCell ref="E17:G17"/>
    <mergeCell ref="A6:G6"/>
    <mergeCell ref="E9:G9"/>
  </mergeCells>
  <printOptions horizontalCentered="1" verticalCentered="1"/>
  <pageMargins left="0" right="0" top="0" bottom="0" header="0" footer="0"/>
  <pageSetup fitToHeight="0" fitToWidth="1" horizontalDpi="600" verticalDpi="600" orientation="portrait" paperSize="9" scale="4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K49"/>
  <sheetViews>
    <sheetView showGridLines="0" zoomScale="60" zoomScaleNormal="60" zoomScaleSheetLayoutView="75" zoomScalePageLayoutView="0" workbookViewId="0" topLeftCell="A1">
      <selection activeCell="N7" sqref="N7"/>
    </sheetView>
  </sheetViews>
  <sheetFormatPr defaultColWidth="11.421875" defaultRowHeight="12.75"/>
  <cols>
    <col min="1" max="1" width="41.57421875" style="37" customWidth="1"/>
    <col min="2" max="2" width="21.421875" style="37" customWidth="1"/>
    <col min="3" max="3" width="28.7109375" style="78" customWidth="1"/>
    <col min="4" max="4" width="33.8515625" style="37" customWidth="1"/>
    <col min="5" max="5" width="10.00390625" style="37" customWidth="1"/>
    <col min="6" max="6" width="21.00390625" style="37" customWidth="1"/>
    <col min="7" max="7" width="21.57421875" style="37" bestFit="1" customWidth="1"/>
    <col min="8" max="9" width="11.421875" style="37" customWidth="1"/>
    <col min="10" max="10" width="9.140625" style="37" customWidth="1"/>
    <col min="11" max="16384" width="11.421875" style="37" customWidth="1"/>
  </cols>
  <sheetData>
    <row r="1" spans="1:6" s="1" customFormat="1" ht="50.25" customHeight="1">
      <c r="A1" s="190" t="s">
        <v>100</v>
      </c>
      <c r="B1" s="191"/>
      <c r="C1" s="191"/>
      <c r="E1" s="192" t="s">
        <v>4</v>
      </c>
      <c r="F1" s="193"/>
    </row>
    <row r="2" spans="1:6" s="1" customFormat="1" ht="130.5" customHeight="1">
      <c r="A2" s="200" t="s">
        <v>183</v>
      </c>
      <c r="B2" s="191"/>
      <c r="C2" s="191"/>
      <c r="E2" s="194">
        <f ca="1">TODAY()</f>
        <v>42817</v>
      </c>
      <c r="F2" s="194"/>
    </row>
    <row r="3" spans="1:7" s="1" customFormat="1" ht="38.25" customHeight="1">
      <c r="A3" s="201" t="s">
        <v>38</v>
      </c>
      <c r="B3" s="202"/>
      <c r="C3" s="202"/>
      <c r="D3" s="202"/>
      <c r="E3" s="202"/>
      <c r="F3" s="202"/>
      <c r="G3" s="203"/>
    </row>
    <row r="4" spans="1:7" s="1" customFormat="1" ht="14.25" customHeight="1">
      <c r="A4" s="89"/>
      <c r="B4" s="90"/>
      <c r="C4" s="90"/>
      <c r="D4" s="90"/>
      <c r="E4" s="90"/>
      <c r="F4" s="90"/>
      <c r="G4" s="91"/>
    </row>
    <row r="5" spans="1:7" s="1" customFormat="1" ht="30" customHeight="1">
      <c r="A5" s="195" t="s">
        <v>88</v>
      </c>
      <c r="B5" s="196"/>
      <c r="C5" s="196"/>
      <c r="D5" s="196"/>
      <c r="E5" s="196"/>
      <c r="F5" s="196"/>
      <c r="G5" s="92"/>
    </row>
    <row r="6" spans="1:11" s="1" customFormat="1" ht="134.25" customHeight="1">
      <c r="A6" s="197" t="s">
        <v>179</v>
      </c>
      <c r="B6" s="198"/>
      <c r="C6" s="198"/>
      <c r="D6" s="198"/>
      <c r="E6" s="198"/>
      <c r="F6" s="198"/>
      <c r="G6" s="199"/>
      <c r="K6" s="13"/>
    </row>
    <row r="7" spans="1:7" s="1" customFormat="1" ht="21" customHeight="1">
      <c r="A7" s="7"/>
      <c r="B7" s="7"/>
      <c r="C7" s="7"/>
      <c r="D7" s="7"/>
      <c r="E7" s="7"/>
      <c r="F7" s="7"/>
      <c r="G7" s="7"/>
    </row>
    <row r="8" spans="1:7" s="1" customFormat="1" ht="26.25" customHeight="1">
      <c r="A8" s="163" t="s">
        <v>39</v>
      </c>
      <c r="B8" s="164"/>
      <c r="C8" s="164"/>
      <c r="D8" s="164"/>
      <c r="E8" s="164"/>
      <c r="F8" s="164"/>
      <c r="G8" s="165"/>
    </row>
    <row r="9" spans="1:7" s="1" customFormat="1" ht="26.25" customHeight="1">
      <c r="A9" s="5" t="s">
        <v>40</v>
      </c>
      <c r="B9" s="166"/>
      <c r="C9" s="167"/>
      <c r="D9" s="21" t="s">
        <v>43</v>
      </c>
      <c r="E9" s="166"/>
      <c r="F9" s="174"/>
      <c r="G9" s="167"/>
    </row>
    <row r="10" spans="1:7" s="1" customFormat="1" ht="26.25" customHeight="1">
      <c r="A10" s="5" t="s">
        <v>59</v>
      </c>
      <c r="B10" s="166"/>
      <c r="C10" s="167"/>
      <c r="D10" s="21" t="s">
        <v>45</v>
      </c>
      <c r="E10" s="166"/>
      <c r="F10" s="174"/>
      <c r="G10" s="167"/>
    </row>
    <row r="11" spans="1:7" s="1" customFormat="1" ht="26.25" customHeight="1">
      <c r="A11" s="5" t="s">
        <v>41</v>
      </c>
      <c r="B11" s="166"/>
      <c r="C11" s="167"/>
      <c r="D11" s="21" t="s">
        <v>44</v>
      </c>
      <c r="E11" s="166"/>
      <c r="F11" s="174"/>
      <c r="G11" s="167"/>
    </row>
    <row r="12" spans="1:7" s="1" customFormat="1" ht="34.5" customHeight="1">
      <c r="A12" s="5" t="s">
        <v>42</v>
      </c>
      <c r="B12" s="166"/>
      <c r="C12" s="167"/>
      <c r="D12" s="21" t="s">
        <v>58</v>
      </c>
      <c r="E12" s="170" t="s">
        <v>73</v>
      </c>
      <c r="F12" s="171"/>
      <c r="G12" s="172"/>
    </row>
    <row r="13" spans="1:7" s="1" customFormat="1" ht="26.25" customHeight="1">
      <c r="A13" s="3"/>
      <c r="B13" s="9"/>
      <c r="C13" s="10"/>
      <c r="D13" s="10"/>
      <c r="E13" s="10"/>
      <c r="F13" s="11"/>
      <c r="G13" s="8"/>
    </row>
    <row r="14" spans="1:7" s="6" customFormat="1" ht="26.25" customHeight="1">
      <c r="A14" s="163" t="s">
        <v>51</v>
      </c>
      <c r="B14" s="164"/>
      <c r="C14" s="164"/>
      <c r="D14" s="163" t="s">
        <v>53</v>
      </c>
      <c r="E14" s="164"/>
      <c r="F14" s="164"/>
      <c r="G14" s="165"/>
    </row>
    <row r="15" spans="1:7" s="6" customFormat="1" ht="26.25" customHeight="1">
      <c r="A15" s="5" t="s">
        <v>46</v>
      </c>
      <c r="B15" s="166"/>
      <c r="C15" s="167"/>
      <c r="D15" s="5" t="s">
        <v>54</v>
      </c>
      <c r="E15" s="166"/>
      <c r="F15" s="174"/>
      <c r="G15" s="167"/>
    </row>
    <row r="16" spans="1:7" s="6" customFormat="1" ht="26.25" customHeight="1">
      <c r="A16" s="5" t="s">
        <v>48</v>
      </c>
      <c r="B16" s="166"/>
      <c r="C16" s="167"/>
      <c r="D16" s="5" t="s">
        <v>55</v>
      </c>
      <c r="E16" s="166"/>
      <c r="F16" s="174"/>
      <c r="G16" s="167"/>
    </row>
    <row r="17" spans="1:7" s="6" customFormat="1" ht="26.25" customHeight="1">
      <c r="A17" s="5" t="s">
        <v>49</v>
      </c>
      <c r="B17" s="166"/>
      <c r="C17" s="167"/>
      <c r="D17" s="5" t="s">
        <v>56</v>
      </c>
      <c r="E17" s="166"/>
      <c r="F17" s="174"/>
      <c r="G17" s="167"/>
    </row>
    <row r="18" spans="1:7" s="6" customFormat="1" ht="26.25" customHeight="1">
      <c r="A18" s="5" t="s">
        <v>47</v>
      </c>
      <c r="B18" s="166"/>
      <c r="C18" s="174"/>
      <c r="D18" s="174"/>
      <c r="E18" s="174"/>
      <c r="F18" s="174"/>
      <c r="G18" s="167"/>
    </row>
    <row r="19" spans="1:7" s="6" customFormat="1" ht="35.25" customHeight="1">
      <c r="A19" s="95" t="s">
        <v>52</v>
      </c>
      <c r="B19" s="166"/>
      <c r="C19" s="174"/>
      <c r="D19" s="174"/>
      <c r="E19" s="174"/>
      <c r="F19" s="174"/>
      <c r="G19" s="167"/>
    </row>
    <row r="20" s="1" customFormat="1" ht="13.5"/>
    <row r="21" spans="1:6" s="1" customFormat="1" ht="13.5">
      <c r="A21" s="12"/>
      <c r="B21" s="12"/>
      <c r="C21" s="12"/>
      <c r="D21" s="12"/>
      <c r="E21" s="12"/>
      <c r="F21" s="12"/>
    </row>
    <row r="22" spans="1:8" ht="42.75" customHeight="1">
      <c r="A22" s="42" t="s">
        <v>2</v>
      </c>
      <c r="B22" s="43" t="s">
        <v>0</v>
      </c>
      <c r="C22" s="44" t="s">
        <v>1</v>
      </c>
      <c r="D22" s="45" t="s">
        <v>5</v>
      </c>
      <c r="E22" s="46" t="s">
        <v>7</v>
      </c>
      <c r="F22" s="47" t="s">
        <v>8</v>
      </c>
      <c r="G22" s="48" t="s">
        <v>6</v>
      </c>
      <c r="H22" s="49"/>
    </row>
    <row r="23" spans="1:7" ht="39">
      <c r="A23" s="102" t="s">
        <v>71</v>
      </c>
      <c r="B23" s="57"/>
      <c r="C23" s="58">
        <v>24.5</v>
      </c>
      <c r="D23" s="52">
        <f aca="true" t="shared" si="0" ref="D23:D30">B23*C23</f>
        <v>0</v>
      </c>
      <c r="E23" s="53">
        <v>1</v>
      </c>
      <c r="F23" s="54">
        <f>IF(E23=1,D23*$F$34,D23*#REF!)</f>
        <v>0</v>
      </c>
      <c r="G23" s="55">
        <f>D23+F23</f>
        <v>0</v>
      </c>
    </row>
    <row r="24" spans="1:7" ht="39">
      <c r="A24" s="102" t="s">
        <v>72</v>
      </c>
      <c r="B24" s="57"/>
      <c r="C24" s="58">
        <v>22.5</v>
      </c>
      <c r="D24" s="52">
        <f t="shared" si="0"/>
        <v>0</v>
      </c>
      <c r="E24" s="53">
        <v>1</v>
      </c>
      <c r="F24" s="54">
        <f>IF(E24=1,D24*$F$34,D24*#REF!)</f>
        <v>0</v>
      </c>
      <c r="G24" s="55">
        <f>D24+F24</f>
        <v>0</v>
      </c>
    </row>
    <row r="25" spans="1:7" ht="24">
      <c r="A25" s="102" t="s">
        <v>101</v>
      </c>
      <c r="B25" s="57"/>
      <c r="C25" s="58"/>
      <c r="D25" s="52">
        <f t="shared" si="0"/>
        <v>0</v>
      </c>
      <c r="E25" s="53">
        <v>1</v>
      </c>
      <c r="F25" s="54">
        <f>IF(E25=1,D25*$F$34,D25*#REF!)</f>
        <v>0</v>
      </c>
      <c r="G25" s="55">
        <f>D25+F25</f>
        <v>0</v>
      </c>
    </row>
    <row r="26" spans="1:7" ht="24">
      <c r="A26" s="102"/>
      <c r="B26" s="57"/>
      <c r="C26" s="58"/>
      <c r="D26" s="52">
        <f t="shared" si="0"/>
        <v>0</v>
      </c>
      <c r="E26" s="53">
        <v>1</v>
      </c>
      <c r="F26" s="54">
        <f>IF(E26=1,D26*$F$34,D26*#REF!)</f>
        <v>0</v>
      </c>
      <c r="G26" s="55">
        <f>D26+F26</f>
        <v>0</v>
      </c>
    </row>
    <row r="27" spans="1:7" ht="24">
      <c r="A27" s="102"/>
      <c r="B27" s="57"/>
      <c r="C27" s="58"/>
      <c r="D27" s="52">
        <f t="shared" si="0"/>
        <v>0</v>
      </c>
      <c r="E27" s="53">
        <v>1</v>
      </c>
      <c r="F27" s="54">
        <f>IF(E27=1,D27*$F$34,D27*#REF!)</f>
        <v>0</v>
      </c>
      <c r="G27" s="55">
        <f>D27+F27</f>
        <v>0</v>
      </c>
    </row>
    <row r="28" spans="1:7" ht="24">
      <c r="A28" s="56"/>
      <c r="B28" s="57"/>
      <c r="C28" s="58"/>
      <c r="D28" s="52">
        <f t="shared" si="0"/>
        <v>0</v>
      </c>
      <c r="E28" s="53">
        <v>1</v>
      </c>
      <c r="F28" s="54">
        <f>IF(E28=1,D28*$F$34,D28*#REF!)</f>
        <v>0</v>
      </c>
      <c r="G28" s="55">
        <f>F28+D28</f>
        <v>0</v>
      </c>
    </row>
    <row r="29" spans="1:7" ht="24">
      <c r="A29" s="56"/>
      <c r="B29" s="57"/>
      <c r="C29" s="58"/>
      <c r="D29" s="52">
        <f t="shared" si="0"/>
        <v>0</v>
      </c>
      <c r="E29" s="53">
        <v>1</v>
      </c>
      <c r="F29" s="54">
        <f>IF(E29=1,D29*$F$34,D29*#REF!)</f>
        <v>0</v>
      </c>
      <c r="G29" s="55">
        <f>F29+D29</f>
        <v>0</v>
      </c>
    </row>
    <row r="30" spans="1:7" ht="24">
      <c r="A30" s="110"/>
      <c r="B30" s="111"/>
      <c r="C30" s="112"/>
      <c r="D30" s="113">
        <f t="shared" si="0"/>
        <v>0</v>
      </c>
      <c r="E30" s="118">
        <v>1</v>
      </c>
      <c r="F30" s="114">
        <f>IF(E30=1,D30*$F$34,D30*#REF!)</f>
        <v>0</v>
      </c>
      <c r="G30" s="115">
        <f>F30+D30</f>
        <v>0</v>
      </c>
    </row>
    <row r="31" spans="1:7" ht="48" customHeight="1" thickBot="1">
      <c r="A31" s="153"/>
      <c r="B31" s="154">
        <f>SUM(B23:B30)</f>
        <v>0</v>
      </c>
      <c r="C31" s="155" t="e">
        <f>D31/B31</f>
        <v>#DIV/0!</v>
      </c>
      <c r="D31" s="129">
        <f>SUM(D23:D30)</f>
        <v>0</v>
      </c>
      <c r="E31" s="222" t="s">
        <v>19</v>
      </c>
      <c r="F31" s="223"/>
      <c r="G31" s="129">
        <f>SUM(G23:G30)</f>
        <v>0</v>
      </c>
    </row>
    <row r="32" spans="1:7" ht="23.25" customHeight="1" thickTop="1">
      <c r="A32" s="181" t="s">
        <v>60</v>
      </c>
      <c r="B32" s="182"/>
      <c r="C32" s="182"/>
      <c r="D32" s="183"/>
      <c r="E32" s="224" t="s">
        <v>9</v>
      </c>
      <c r="F32" s="213"/>
      <c r="G32" s="69" t="e">
        <f>G31/B31</f>
        <v>#DIV/0!</v>
      </c>
    </row>
    <row r="33" spans="1:7" ht="13.5">
      <c r="A33" s="184"/>
      <c r="B33" s="185"/>
      <c r="C33" s="185"/>
      <c r="D33" s="186"/>
      <c r="E33" s="101" t="s">
        <v>61</v>
      </c>
      <c r="F33" s="22">
        <v>0.1</v>
      </c>
      <c r="G33" s="30">
        <f>SUMPRODUCT((E28:E29=1)*F28:F29)</f>
        <v>0</v>
      </c>
    </row>
    <row r="34" spans="1:7" ht="15.75" customHeight="1">
      <c r="A34" s="187"/>
      <c r="B34" s="188"/>
      <c r="C34" s="188"/>
      <c r="D34" s="189"/>
      <c r="E34" s="101" t="s">
        <v>62</v>
      </c>
      <c r="F34" s="22">
        <v>0.2</v>
      </c>
      <c r="G34" s="30">
        <f>SUMPRODUCT((E28:E29=2)*F28:F29)</f>
        <v>0</v>
      </c>
    </row>
    <row r="35" ht="13.5">
      <c r="C35" s="37"/>
    </row>
    <row r="36" spans="3:7" ht="13.5">
      <c r="C36" s="67"/>
      <c r="D36" s="68"/>
      <c r="E36" s="68"/>
      <c r="F36" s="70"/>
      <c r="G36" s="71"/>
    </row>
    <row r="37" spans="1:7" ht="35.25" customHeight="1">
      <c r="A37" s="75" t="s">
        <v>3</v>
      </c>
      <c r="B37" s="214" t="s">
        <v>10</v>
      </c>
      <c r="C37" s="215"/>
      <c r="D37" s="216"/>
      <c r="E37" s="214"/>
      <c r="F37" s="215"/>
      <c r="G37" s="216"/>
    </row>
    <row r="38" spans="1:7" ht="136.5" customHeight="1">
      <c r="A38" s="76"/>
      <c r="B38" s="209"/>
      <c r="C38" s="210"/>
      <c r="D38" s="211"/>
      <c r="E38" s="209"/>
      <c r="F38" s="210"/>
      <c r="G38" s="211"/>
    </row>
    <row r="39" spans="1:7" ht="13.5">
      <c r="A39" s="39"/>
      <c r="B39" s="39"/>
      <c r="C39" s="77"/>
      <c r="D39" s="39"/>
      <c r="E39" s="39"/>
      <c r="F39" s="39"/>
      <c r="G39" s="39"/>
    </row>
    <row r="40" spans="1:7" ht="13.5">
      <c r="A40" s="39"/>
      <c r="B40" s="39"/>
      <c r="C40" s="77"/>
      <c r="D40" s="39"/>
      <c r="E40" s="39"/>
      <c r="F40" s="39"/>
      <c r="G40" s="39"/>
    </row>
    <row r="41" spans="1:7" ht="13.5">
      <c r="A41" s="39"/>
      <c r="B41" s="39"/>
      <c r="C41" s="77"/>
      <c r="D41" s="39"/>
      <c r="E41" s="39"/>
      <c r="F41" s="39"/>
      <c r="G41" s="39"/>
    </row>
    <row r="42" spans="1:7" ht="13.5">
      <c r="A42" s="39"/>
      <c r="B42" s="39"/>
      <c r="C42" s="77"/>
      <c r="D42" s="39"/>
      <c r="E42" s="39"/>
      <c r="F42" s="39"/>
      <c r="G42" s="39"/>
    </row>
    <row r="43" spans="1:7" ht="13.5">
      <c r="A43" s="39"/>
      <c r="B43" s="39"/>
      <c r="C43" s="77"/>
      <c r="D43" s="39"/>
      <c r="E43" s="39"/>
      <c r="F43" s="39"/>
      <c r="G43" s="39"/>
    </row>
    <row r="44" spans="1:7" ht="13.5">
      <c r="A44" s="39"/>
      <c r="B44" s="39"/>
      <c r="C44" s="77"/>
      <c r="D44" s="39"/>
      <c r="E44" s="39"/>
      <c r="F44" s="39"/>
      <c r="G44" s="39"/>
    </row>
    <row r="45" ht="13.5"/>
    <row r="46" spans="6:8" ht="18">
      <c r="F46" s="38"/>
      <c r="G46" s="38"/>
      <c r="H46" s="38"/>
    </row>
    <row r="47" ht="18">
      <c r="H47" s="38"/>
    </row>
    <row r="48" ht="18">
      <c r="H48" s="38"/>
    </row>
    <row r="49" ht="18">
      <c r="H49" s="38"/>
    </row>
  </sheetData>
  <sheetProtection selectLockedCells="1"/>
  <mergeCells count="33">
    <mergeCell ref="A1:C1"/>
    <mergeCell ref="E1:F1"/>
    <mergeCell ref="A2:C2"/>
    <mergeCell ref="E2:F2"/>
    <mergeCell ref="A3:G3"/>
    <mergeCell ref="A5:F5"/>
    <mergeCell ref="A6:G6"/>
    <mergeCell ref="A8:G8"/>
    <mergeCell ref="B9:C9"/>
    <mergeCell ref="E9:G9"/>
    <mergeCell ref="B10:C10"/>
    <mergeCell ref="E10:G10"/>
    <mergeCell ref="B11:C11"/>
    <mergeCell ref="E11:G11"/>
    <mergeCell ref="B12:C12"/>
    <mergeCell ref="E12:G12"/>
    <mergeCell ref="A14:C14"/>
    <mergeCell ref="D14:G14"/>
    <mergeCell ref="B15:C15"/>
    <mergeCell ref="E15:G15"/>
    <mergeCell ref="B16:C16"/>
    <mergeCell ref="E16:G16"/>
    <mergeCell ref="B17:C17"/>
    <mergeCell ref="E17:G17"/>
    <mergeCell ref="B38:D38"/>
    <mergeCell ref="E38:G38"/>
    <mergeCell ref="A32:D34"/>
    <mergeCell ref="B18:G18"/>
    <mergeCell ref="B19:G19"/>
    <mergeCell ref="E31:F31"/>
    <mergeCell ref="E32:F32"/>
    <mergeCell ref="B37:D37"/>
    <mergeCell ref="E37:G37"/>
  </mergeCells>
  <printOptions horizontalCentered="1" verticalCentered="1"/>
  <pageMargins left="0" right="0" top="0" bottom="0" header="0" footer="0"/>
  <pageSetup fitToHeight="1" fitToWidth="1" horizontalDpi="600" verticalDpi="600" orientation="portrait" paperSize="9" scale="5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showGridLines="0" zoomScale="60" zoomScaleNormal="60" zoomScaleSheetLayoutView="75" zoomScalePageLayoutView="0" workbookViewId="0" topLeftCell="A1">
      <selection activeCell="L7" sqref="L7"/>
    </sheetView>
  </sheetViews>
  <sheetFormatPr defaultColWidth="11.421875" defaultRowHeight="12.75"/>
  <cols>
    <col min="1" max="1" width="66.7109375" style="37" customWidth="1"/>
    <col min="2" max="2" width="21.421875" style="37" customWidth="1"/>
    <col min="3" max="3" width="28.7109375" style="78" customWidth="1"/>
    <col min="4" max="4" width="32.140625" style="37" customWidth="1"/>
    <col min="5" max="5" width="10.00390625" style="37" customWidth="1"/>
    <col min="6" max="6" width="21.00390625" style="37" customWidth="1"/>
    <col min="7" max="7" width="28.7109375" style="37" customWidth="1"/>
    <col min="8" max="16384" width="11.421875" style="37" customWidth="1"/>
  </cols>
  <sheetData>
    <row r="1" spans="1:6" s="1" customFormat="1" ht="50.25" customHeight="1">
      <c r="A1" s="190" t="s">
        <v>100</v>
      </c>
      <c r="B1" s="191"/>
      <c r="C1" s="191"/>
      <c r="E1" s="192" t="s">
        <v>4</v>
      </c>
      <c r="F1" s="193"/>
    </row>
    <row r="2" spans="1:6" s="1" customFormat="1" ht="130.5" customHeight="1">
      <c r="A2" s="200" t="s">
        <v>183</v>
      </c>
      <c r="B2" s="191"/>
      <c r="C2" s="191"/>
      <c r="E2" s="194">
        <f ca="1">TODAY()</f>
        <v>42817</v>
      </c>
      <c r="F2" s="194"/>
    </row>
    <row r="3" spans="1:7" s="1" customFormat="1" ht="38.25" customHeight="1">
      <c r="A3" s="201" t="s">
        <v>38</v>
      </c>
      <c r="B3" s="202"/>
      <c r="C3" s="202"/>
      <c r="D3" s="202"/>
      <c r="E3" s="202"/>
      <c r="F3" s="202"/>
      <c r="G3" s="203"/>
    </row>
    <row r="4" spans="1:7" s="1" customFormat="1" ht="14.25" customHeight="1">
      <c r="A4" s="89"/>
      <c r="B4" s="90"/>
      <c r="C4" s="90"/>
      <c r="D4" s="90"/>
      <c r="E4" s="90"/>
      <c r="F4" s="90"/>
      <c r="G4" s="91"/>
    </row>
    <row r="5" spans="1:7" s="1" customFormat="1" ht="30" customHeight="1">
      <c r="A5" s="195" t="s">
        <v>90</v>
      </c>
      <c r="B5" s="196"/>
      <c r="C5" s="196"/>
      <c r="D5" s="196"/>
      <c r="E5" s="196"/>
      <c r="F5" s="196"/>
      <c r="G5" s="92"/>
    </row>
    <row r="6" spans="1:7" s="1" customFormat="1" ht="134.25" customHeight="1">
      <c r="A6" s="197" t="s">
        <v>179</v>
      </c>
      <c r="B6" s="198"/>
      <c r="C6" s="198"/>
      <c r="D6" s="198"/>
      <c r="E6" s="198"/>
      <c r="F6" s="198"/>
      <c r="G6" s="199"/>
    </row>
    <row r="7" spans="1:7" s="1" customFormat="1" ht="21" customHeight="1">
      <c r="A7" s="7"/>
      <c r="B7" s="7"/>
      <c r="C7" s="7"/>
      <c r="D7" s="7"/>
      <c r="E7" s="7"/>
      <c r="F7" s="7"/>
      <c r="G7" s="7"/>
    </row>
    <row r="8" spans="1:7" s="1" customFormat="1" ht="26.25" customHeight="1">
      <c r="A8" s="163" t="s">
        <v>39</v>
      </c>
      <c r="B8" s="164"/>
      <c r="C8" s="164"/>
      <c r="D8" s="164"/>
      <c r="E8" s="164"/>
      <c r="F8" s="164"/>
      <c r="G8" s="165"/>
    </row>
    <row r="9" spans="1:7" s="1" customFormat="1" ht="26.25" customHeight="1">
      <c r="A9" s="5" t="s">
        <v>40</v>
      </c>
      <c r="B9" s="166"/>
      <c r="C9" s="167"/>
      <c r="D9" s="21" t="s">
        <v>43</v>
      </c>
      <c r="E9" s="166"/>
      <c r="F9" s="174"/>
      <c r="G9" s="167"/>
    </row>
    <row r="10" spans="1:7" s="1" customFormat="1" ht="26.25" customHeight="1">
      <c r="A10" s="5" t="s">
        <v>59</v>
      </c>
      <c r="B10" s="166"/>
      <c r="C10" s="167"/>
      <c r="D10" s="21" t="s">
        <v>45</v>
      </c>
      <c r="E10" s="166"/>
      <c r="F10" s="174"/>
      <c r="G10" s="167"/>
    </row>
    <row r="11" spans="1:7" s="1" customFormat="1" ht="26.25" customHeight="1">
      <c r="A11" s="5" t="s">
        <v>41</v>
      </c>
      <c r="B11" s="166"/>
      <c r="C11" s="167"/>
      <c r="D11" s="21" t="s">
        <v>44</v>
      </c>
      <c r="E11" s="166"/>
      <c r="F11" s="174"/>
      <c r="G11" s="167"/>
    </row>
    <row r="12" spans="1:7" s="1" customFormat="1" ht="34.5" customHeight="1">
      <c r="A12" s="5" t="s">
        <v>42</v>
      </c>
      <c r="B12" s="166"/>
      <c r="C12" s="167"/>
      <c r="D12" s="21" t="s">
        <v>58</v>
      </c>
      <c r="E12" s="170" t="s">
        <v>73</v>
      </c>
      <c r="F12" s="171"/>
      <c r="G12" s="172"/>
    </row>
    <row r="13" spans="1:7" s="1" customFormat="1" ht="26.25" customHeight="1">
      <c r="A13" s="3"/>
      <c r="B13" s="9"/>
      <c r="C13" s="10"/>
      <c r="D13" s="10"/>
      <c r="E13" s="10"/>
      <c r="F13" s="11"/>
      <c r="G13" s="8"/>
    </row>
    <row r="14" spans="1:7" s="6" customFormat="1" ht="26.25" customHeight="1">
      <c r="A14" s="163" t="s">
        <v>51</v>
      </c>
      <c r="B14" s="164"/>
      <c r="C14" s="164"/>
      <c r="D14" s="163" t="s">
        <v>53</v>
      </c>
      <c r="E14" s="164"/>
      <c r="F14" s="164"/>
      <c r="G14" s="165"/>
    </row>
    <row r="15" spans="1:7" s="6" customFormat="1" ht="26.25" customHeight="1">
      <c r="A15" s="5" t="s">
        <v>46</v>
      </c>
      <c r="B15" s="166"/>
      <c r="C15" s="167"/>
      <c r="D15" s="5" t="s">
        <v>54</v>
      </c>
      <c r="E15" s="166"/>
      <c r="F15" s="174"/>
      <c r="G15" s="167"/>
    </row>
    <row r="16" spans="1:7" s="6" customFormat="1" ht="26.25" customHeight="1">
      <c r="A16" s="5" t="s">
        <v>48</v>
      </c>
      <c r="B16" s="166"/>
      <c r="C16" s="167"/>
      <c r="D16" s="5" t="s">
        <v>55</v>
      </c>
      <c r="E16" s="166"/>
      <c r="F16" s="174"/>
      <c r="G16" s="167"/>
    </row>
    <row r="17" spans="1:7" s="6" customFormat="1" ht="26.25" customHeight="1">
      <c r="A17" s="5" t="s">
        <v>49</v>
      </c>
      <c r="B17" s="166"/>
      <c r="C17" s="167"/>
      <c r="D17" s="5" t="s">
        <v>56</v>
      </c>
      <c r="E17" s="166"/>
      <c r="F17" s="174"/>
      <c r="G17" s="167"/>
    </row>
    <row r="18" spans="1:7" s="6" customFormat="1" ht="26.25" customHeight="1">
      <c r="A18" s="5" t="s">
        <v>47</v>
      </c>
      <c r="B18" s="166"/>
      <c r="C18" s="174"/>
      <c r="D18" s="174"/>
      <c r="E18" s="174"/>
      <c r="F18" s="174"/>
      <c r="G18" s="167"/>
    </row>
    <row r="19" spans="1:7" s="6" customFormat="1" ht="35.25" customHeight="1">
      <c r="A19" s="95" t="s">
        <v>52</v>
      </c>
      <c r="B19" s="166"/>
      <c r="C19" s="174"/>
      <c r="D19" s="174"/>
      <c r="E19" s="174"/>
      <c r="F19" s="174"/>
      <c r="G19" s="167"/>
    </row>
    <row r="20" spans="1:7" ht="27.75" customHeight="1">
      <c r="A20" s="41"/>
      <c r="B20" s="41"/>
      <c r="C20" s="40"/>
      <c r="D20" s="41"/>
      <c r="E20" s="41"/>
      <c r="F20" s="41"/>
      <c r="G20" s="41"/>
    </row>
    <row r="21" spans="1:7" ht="42.75" customHeight="1">
      <c r="A21" s="42" t="s">
        <v>29</v>
      </c>
      <c r="B21" s="43" t="s">
        <v>0</v>
      </c>
      <c r="C21" s="44" t="s">
        <v>1</v>
      </c>
      <c r="D21" s="45" t="s">
        <v>5</v>
      </c>
      <c r="E21" s="46" t="s">
        <v>7</v>
      </c>
      <c r="F21" s="47" t="s">
        <v>8</v>
      </c>
      <c r="G21" s="48" t="s">
        <v>6</v>
      </c>
    </row>
    <row r="22" spans="1:7" ht="24">
      <c r="A22" s="50" t="s">
        <v>63</v>
      </c>
      <c r="B22" s="106"/>
      <c r="C22" s="51">
        <v>0.41</v>
      </c>
      <c r="D22" s="107">
        <f aca="true" t="shared" si="0" ref="D22:D40">B22*C22</f>
        <v>0</v>
      </c>
      <c r="E22" s="119">
        <v>1</v>
      </c>
      <c r="F22" s="108">
        <f aca="true" t="shared" si="1" ref="F22:F31">IF(E22=1,D22*$F$43,D22*$F$44)</f>
        <v>0</v>
      </c>
      <c r="G22" s="109">
        <f>F22+D22</f>
        <v>0</v>
      </c>
    </row>
    <row r="23" spans="1:7" ht="24">
      <c r="A23" s="56" t="s">
        <v>64</v>
      </c>
      <c r="B23" s="57"/>
      <c r="C23" s="58">
        <v>0.8</v>
      </c>
      <c r="D23" s="52">
        <f t="shared" si="0"/>
        <v>0</v>
      </c>
      <c r="E23" s="53">
        <v>1</v>
      </c>
      <c r="F23" s="54">
        <f t="shared" si="1"/>
        <v>0</v>
      </c>
      <c r="G23" s="55">
        <f>F23+D23</f>
        <v>0</v>
      </c>
    </row>
    <row r="24" spans="1:7" ht="24">
      <c r="A24" s="110" t="s">
        <v>65</v>
      </c>
      <c r="B24" s="111"/>
      <c r="C24" s="112">
        <v>1.67</v>
      </c>
      <c r="D24" s="113">
        <f t="shared" si="0"/>
        <v>0</v>
      </c>
      <c r="E24" s="118">
        <v>1</v>
      </c>
      <c r="F24" s="114">
        <f t="shared" si="1"/>
        <v>0</v>
      </c>
      <c r="G24" s="115">
        <f>F24+D24</f>
        <v>0</v>
      </c>
    </row>
    <row r="25" spans="1:7" ht="24">
      <c r="A25" s="134" t="s">
        <v>66</v>
      </c>
      <c r="B25" s="147"/>
      <c r="C25" s="120">
        <v>1.67</v>
      </c>
      <c r="D25" s="135">
        <f t="shared" si="0"/>
        <v>0</v>
      </c>
      <c r="E25" s="148">
        <v>1</v>
      </c>
      <c r="F25" s="149">
        <f t="shared" si="1"/>
        <v>0</v>
      </c>
      <c r="G25" s="150">
        <f aca="true" t="shared" si="2" ref="G25:G40">F25+D25</f>
        <v>0</v>
      </c>
    </row>
    <row r="26" spans="1:7" ht="24">
      <c r="A26" s="116" t="s">
        <v>31</v>
      </c>
      <c r="B26" s="117"/>
      <c r="C26" s="140">
        <v>4.35</v>
      </c>
      <c r="D26" s="139">
        <f>B26*C26</f>
        <v>0</v>
      </c>
      <c r="E26" s="144">
        <v>1</v>
      </c>
      <c r="F26" s="145">
        <f t="shared" si="1"/>
        <v>0</v>
      </c>
      <c r="G26" s="146">
        <f>D26+F26</f>
        <v>0</v>
      </c>
    </row>
    <row r="27" spans="1:7" ht="24">
      <c r="A27" s="50" t="s">
        <v>93</v>
      </c>
      <c r="B27" s="106"/>
      <c r="C27" s="51">
        <v>1.3</v>
      </c>
      <c r="D27" s="107">
        <f>B27*C27</f>
        <v>0</v>
      </c>
      <c r="E27" s="119">
        <v>1</v>
      </c>
      <c r="F27" s="108">
        <f t="shared" si="1"/>
        <v>0</v>
      </c>
      <c r="G27" s="109">
        <f>F27+D27</f>
        <v>0</v>
      </c>
    </row>
    <row r="28" spans="1:7" ht="24">
      <c r="A28" s="110" t="s">
        <v>30</v>
      </c>
      <c r="B28" s="111"/>
      <c r="C28" s="112">
        <v>3.75</v>
      </c>
      <c r="D28" s="113">
        <f>B28*C28</f>
        <v>0</v>
      </c>
      <c r="E28" s="118">
        <v>1</v>
      </c>
      <c r="F28" s="114">
        <f t="shared" si="1"/>
        <v>0</v>
      </c>
      <c r="G28" s="115">
        <f>F28+D28</f>
        <v>0</v>
      </c>
    </row>
    <row r="29" spans="1:7" ht="24">
      <c r="A29" s="50" t="s">
        <v>67</v>
      </c>
      <c r="B29" s="106"/>
      <c r="C29" s="51">
        <v>10</v>
      </c>
      <c r="D29" s="107">
        <f>B29*C29</f>
        <v>0</v>
      </c>
      <c r="E29" s="119">
        <v>2</v>
      </c>
      <c r="F29" s="108">
        <f t="shared" si="1"/>
        <v>0</v>
      </c>
      <c r="G29" s="109">
        <f>F29+D29</f>
        <v>0</v>
      </c>
    </row>
    <row r="30" spans="1:7" ht="24">
      <c r="A30" s="56" t="s">
        <v>68</v>
      </c>
      <c r="B30" s="57"/>
      <c r="C30" s="58">
        <v>21.67</v>
      </c>
      <c r="D30" s="52">
        <f t="shared" si="0"/>
        <v>0</v>
      </c>
      <c r="E30" s="53">
        <v>2</v>
      </c>
      <c r="F30" s="54">
        <f t="shared" si="1"/>
        <v>0</v>
      </c>
      <c r="G30" s="55">
        <f t="shared" si="2"/>
        <v>0</v>
      </c>
    </row>
    <row r="31" spans="1:7" ht="24">
      <c r="A31" s="56" t="s">
        <v>69</v>
      </c>
      <c r="B31" s="57"/>
      <c r="C31" s="58">
        <v>9.17</v>
      </c>
      <c r="D31" s="52">
        <f t="shared" si="0"/>
        <v>0</v>
      </c>
      <c r="E31" s="53">
        <v>2</v>
      </c>
      <c r="F31" s="54">
        <f t="shared" si="1"/>
        <v>0</v>
      </c>
      <c r="G31" s="55">
        <f t="shared" si="2"/>
        <v>0</v>
      </c>
    </row>
    <row r="32" spans="1:7" ht="24">
      <c r="A32" s="56" t="s">
        <v>115</v>
      </c>
      <c r="B32" s="57"/>
      <c r="C32" s="58">
        <v>7.5</v>
      </c>
      <c r="D32" s="52"/>
      <c r="E32" s="53"/>
      <c r="F32" s="54"/>
      <c r="G32" s="55"/>
    </row>
    <row r="33" spans="1:7" ht="24">
      <c r="A33" s="56" t="s">
        <v>163</v>
      </c>
      <c r="B33" s="57"/>
      <c r="C33" s="58">
        <v>8.33</v>
      </c>
      <c r="D33" s="52">
        <f t="shared" si="0"/>
        <v>0</v>
      </c>
      <c r="E33" s="53">
        <v>2</v>
      </c>
      <c r="F33" s="54">
        <f>IF(E33=1,D33*$F$43,D33*$F$44)</f>
        <v>0</v>
      </c>
      <c r="G33" s="55">
        <f t="shared" si="2"/>
        <v>0</v>
      </c>
    </row>
    <row r="34" spans="1:7" ht="39">
      <c r="A34" s="56" t="s">
        <v>164</v>
      </c>
      <c r="B34" s="57"/>
      <c r="C34" s="58">
        <v>7.5</v>
      </c>
      <c r="D34" s="52"/>
      <c r="E34" s="53">
        <v>2</v>
      </c>
      <c r="F34" s="54"/>
      <c r="G34" s="55"/>
    </row>
    <row r="35" spans="1:7" ht="24">
      <c r="A35" s="56" t="s">
        <v>70</v>
      </c>
      <c r="B35" s="57"/>
      <c r="C35" s="58">
        <v>8.3</v>
      </c>
      <c r="D35" s="52">
        <f t="shared" si="0"/>
        <v>0</v>
      </c>
      <c r="E35" s="53">
        <v>2</v>
      </c>
      <c r="F35" s="54">
        <f>IF(E35=1,D35*$F$43,D35*$F$44)</f>
        <v>0</v>
      </c>
      <c r="G35" s="55">
        <f t="shared" si="2"/>
        <v>0</v>
      </c>
    </row>
    <row r="36" spans="1:7" ht="24">
      <c r="A36" s="110" t="s">
        <v>114</v>
      </c>
      <c r="B36" s="111"/>
      <c r="C36" s="112">
        <v>8.33</v>
      </c>
      <c r="D36" s="113"/>
      <c r="E36" s="118"/>
      <c r="F36" s="114"/>
      <c r="G36" s="115"/>
    </row>
    <row r="37" spans="1:7" ht="24">
      <c r="A37" s="102" t="s">
        <v>91</v>
      </c>
      <c r="B37" s="128"/>
      <c r="C37" s="103">
        <v>0.91</v>
      </c>
      <c r="D37" s="129"/>
      <c r="E37" s="142">
        <v>1</v>
      </c>
      <c r="F37" s="104">
        <f>IF(E37=1,D37*$F$43,D37*$F$44)</f>
        <v>0</v>
      </c>
      <c r="G37" s="105">
        <f t="shared" si="2"/>
        <v>0</v>
      </c>
    </row>
    <row r="38" spans="1:7" ht="24">
      <c r="A38" s="102" t="s">
        <v>92</v>
      </c>
      <c r="B38" s="57"/>
      <c r="C38" s="103">
        <v>0.91</v>
      </c>
      <c r="D38" s="52">
        <f t="shared" si="0"/>
        <v>0</v>
      </c>
      <c r="E38" s="142">
        <v>1</v>
      </c>
      <c r="F38" s="54">
        <f>IF(E38=1,D38*$F$43,D38*$F$44)</f>
        <v>0</v>
      </c>
      <c r="G38" s="105">
        <f t="shared" si="2"/>
        <v>0</v>
      </c>
    </row>
    <row r="39" spans="1:7" ht="24">
      <c r="A39" s="56" t="s">
        <v>86</v>
      </c>
      <c r="B39" s="57"/>
      <c r="C39" s="103">
        <v>1.14</v>
      </c>
      <c r="D39" s="52"/>
      <c r="E39" s="142">
        <v>1</v>
      </c>
      <c r="F39" s="54">
        <f>IF(E39=1,D39*$F$43,D39*$F$44)</f>
        <v>0</v>
      </c>
      <c r="G39" s="105">
        <f t="shared" si="2"/>
        <v>0</v>
      </c>
    </row>
    <row r="40" spans="1:7" ht="24.75" thickBot="1">
      <c r="A40" s="56" t="s">
        <v>87</v>
      </c>
      <c r="B40" s="57"/>
      <c r="C40" s="103">
        <v>1.14</v>
      </c>
      <c r="D40" s="52">
        <f t="shared" si="0"/>
        <v>0</v>
      </c>
      <c r="E40" s="142">
        <v>1</v>
      </c>
      <c r="F40" s="54">
        <f>IF(E40=1,D40*$F$43,D40*$F$44)</f>
        <v>0</v>
      </c>
      <c r="G40" s="105">
        <f t="shared" si="2"/>
        <v>0</v>
      </c>
    </row>
    <row r="41" spans="1:7" ht="25.5" thickBot="1" thickTop="1">
      <c r="A41" s="60"/>
      <c r="B41" s="61">
        <f>SUM(B22:B40)</f>
        <v>0</v>
      </c>
      <c r="C41" s="62" t="e">
        <f>D41/B41</f>
        <v>#DIV/0!</v>
      </c>
      <c r="D41" s="63">
        <f>SUM(D22:D40)</f>
        <v>0</v>
      </c>
      <c r="E41" s="212" t="s">
        <v>19</v>
      </c>
      <c r="F41" s="213"/>
      <c r="G41" s="64">
        <f>SUM(G22:G40)</f>
        <v>0</v>
      </c>
    </row>
    <row r="42" spans="1:7" ht="23.25" customHeight="1" thickTop="1">
      <c r="A42" s="225" t="s">
        <v>60</v>
      </c>
      <c r="B42" s="226"/>
      <c r="C42" s="226"/>
      <c r="D42" s="227"/>
      <c r="E42" s="212" t="s">
        <v>9</v>
      </c>
      <c r="F42" s="213"/>
      <c r="G42" s="69" t="e">
        <f>G41/B41</f>
        <v>#DIV/0!</v>
      </c>
    </row>
    <row r="43" spans="1:7" ht="13.5" customHeight="1">
      <c r="A43" s="184"/>
      <c r="B43" s="185"/>
      <c r="C43" s="185"/>
      <c r="D43" s="186"/>
      <c r="E43" s="101" t="s">
        <v>95</v>
      </c>
      <c r="F43" s="73">
        <v>0.1</v>
      </c>
      <c r="G43" s="74">
        <f>SUMPRODUCT((E26:E38=1)*F26:F38)</f>
        <v>0</v>
      </c>
    </row>
    <row r="44" spans="1:7" ht="21.75" customHeight="1">
      <c r="A44" s="187"/>
      <c r="B44" s="188"/>
      <c r="C44" s="188"/>
      <c r="D44" s="189"/>
      <c r="E44" s="101" t="s">
        <v>94</v>
      </c>
      <c r="F44" s="73">
        <v>0.2</v>
      </c>
      <c r="G44" s="74">
        <f>SUMPRODUCT((E26:E38=2)*F26:F38)</f>
        <v>0</v>
      </c>
    </row>
    <row r="45" spans="1:3" ht="13.5">
      <c r="A45" s="65"/>
      <c r="B45" s="66"/>
      <c r="C45" s="67"/>
    </row>
    <row r="46" spans="3:7" ht="13.5">
      <c r="C46" s="67"/>
      <c r="D46" s="68"/>
      <c r="E46" s="68"/>
      <c r="F46" s="70"/>
      <c r="G46" s="71"/>
    </row>
    <row r="47" spans="1:7" ht="35.25" customHeight="1">
      <c r="A47" s="75" t="s">
        <v>3</v>
      </c>
      <c r="B47" s="214" t="s">
        <v>10</v>
      </c>
      <c r="C47" s="215"/>
      <c r="D47" s="216"/>
      <c r="E47" s="214"/>
      <c r="F47" s="215"/>
      <c r="G47" s="216"/>
    </row>
    <row r="48" spans="1:7" ht="136.5" customHeight="1">
      <c r="A48" s="76"/>
      <c r="B48" s="209"/>
      <c r="C48" s="210"/>
      <c r="D48" s="211"/>
      <c r="E48" s="209"/>
      <c r="F48" s="210"/>
      <c r="G48" s="211"/>
    </row>
    <row r="49" spans="1:7" ht="13.5">
      <c r="A49" s="39"/>
      <c r="B49" s="39"/>
      <c r="C49" s="77"/>
      <c r="D49" s="39"/>
      <c r="E49" s="39"/>
      <c r="F49" s="39"/>
      <c r="G49" s="39"/>
    </row>
    <row r="50" spans="1:7" ht="13.5">
      <c r="A50" s="39"/>
      <c r="B50" s="39"/>
      <c r="C50" s="77"/>
      <c r="D50" s="39"/>
      <c r="E50" s="39"/>
      <c r="F50" s="39"/>
      <c r="G50" s="39"/>
    </row>
    <row r="51" spans="1:7" ht="13.5">
      <c r="A51" s="39"/>
      <c r="B51" s="39"/>
      <c r="C51" s="77"/>
      <c r="D51" s="39"/>
      <c r="E51" s="39"/>
      <c r="F51" s="39"/>
      <c r="G51" s="39"/>
    </row>
    <row r="52" spans="1:7" ht="13.5">
      <c r="A52" s="39"/>
      <c r="B52" s="39"/>
      <c r="C52" s="77"/>
      <c r="D52" s="39"/>
      <c r="E52" s="39"/>
      <c r="F52" s="39"/>
      <c r="G52" s="39"/>
    </row>
    <row r="53" spans="1:7" ht="13.5">
      <c r="A53" s="39"/>
      <c r="B53" s="39"/>
      <c r="C53" s="77"/>
      <c r="D53" s="39"/>
      <c r="E53" s="39"/>
      <c r="F53" s="39"/>
      <c r="G53" s="39"/>
    </row>
    <row r="54" ht="13.5"/>
    <row r="55" spans="6:7" ht="18">
      <c r="F55" s="38"/>
      <c r="G55" s="38"/>
    </row>
    <row r="56" ht="13.5"/>
  </sheetData>
  <sheetProtection selectLockedCells="1"/>
  <mergeCells count="33">
    <mergeCell ref="B48:D48"/>
    <mergeCell ref="A5:F5"/>
    <mergeCell ref="E41:F41"/>
    <mergeCell ref="A6:G6"/>
    <mergeCell ref="E42:F42"/>
    <mergeCell ref="E47:G47"/>
    <mergeCell ref="E48:G48"/>
    <mergeCell ref="A8:G8"/>
    <mergeCell ref="B9:C9"/>
    <mergeCell ref="E9:G9"/>
    <mergeCell ref="B10:C10"/>
    <mergeCell ref="D14:G14"/>
    <mergeCell ref="B15:C15"/>
    <mergeCell ref="E15:G15"/>
    <mergeCell ref="E10:G10"/>
    <mergeCell ref="B11:C11"/>
    <mergeCell ref="B47:D47"/>
    <mergeCell ref="A42:D44"/>
    <mergeCell ref="A1:C1"/>
    <mergeCell ref="E1:F1"/>
    <mergeCell ref="A2:C2"/>
    <mergeCell ref="E2:F2"/>
    <mergeCell ref="A3:G3"/>
    <mergeCell ref="B19:G19"/>
    <mergeCell ref="E11:G11"/>
    <mergeCell ref="B16:C16"/>
    <mergeCell ref="E16:G16"/>
    <mergeCell ref="B17:C17"/>
    <mergeCell ref="E17:G17"/>
    <mergeCell ref="B18:G18"/>
    <mergeCell ref="B12:C12"/>
    <mergeCell ref="E12:G12"/>
    <mergeCell ref="A14:C14"/>
  </mergeCells>
  <printOptions horizontalCentered="1" verticalCentered="1"/>
  <pageMargins left="0" right="0" top="0" bottom="0" header="0" footer="0"/>
  <pageSetup fitToHeight="0" fitToWidth="1" horizontalDpi="600" verticalDpi="600" orientation="portrait" paperSize="9"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COMPASS_GROUP_FRANCE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mfsanchez</dc:creator>
  <cp:keywords/>
  <dc:description/>
  <cp:lastModifiedBy>cwalter</cp:lastModifiedBy>
  <cp:lastPrinted>2017-03-22T17:19:11Z</cp:lastPrinted>
  <dcterms:created xsi:type="dcterms:W3CDTF">2001-09-20T15:16:06Z</dcterms:created>
  <dcterms:modified xsi:type="dcterms:W3CDTF">2017-03-23T15:53:40Z</dcterms:modified>
  <cp:category/>
  <cp:version/>
  <cp:contentType/>
  <cp:contentStatus/>
</cp:coreProperties>
</file>